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740" windowHeight="8055" tabRatio="897" activeTab="2"/>
  </bookViews>
  <sheets>
    <sheet name="Лист3 (2)" sheetId="1" r:id="rId1"/>
    <sheet name="фин грам дошк" sheetId="2" r:id="rId2"/>
    <sheet name="фин грам школа" sheetId="3" r:id="rId3"/>
  </sheets>
  <definedNames>
    <definedName name="_xlnm.Print_Titles" localSheetId="0">'Лист3 (2)'!$53:$56</definedName>
    <definedName name="_xlnm.Print_Area" localSheetId="1">'фин грам дошк'!$A$1:$G$37</definedName>
    <definedName name="_xlnm.Print_Area" localSheetId="2">'фин грам школа'!$A$1:$G$76</definedName>
  </definedNames>
  <calcPr fullCalcOnLoad="1"/>
</workbook>
</file>

<file path=xl/sharedStrings.xml><?xml version="1.0" encoding="utf-8"?>
<sst xmlns="http://schemas.openxmlformats.org/spreadsheetml/2006/main" count="287" uniqueCount="128">
  <si>
    <t>А. А. Сердюкова</t>
  </si>
  <si>
    <t>ИТОГО</t>
  </si>
  <si>
    <t>Утверждаю</t>
  </si>
  <si>
    <t>Дата</t>
  </si>
  <si>
    <t>Получатель бюджетных средств:</t>
  </si>
  <si>
    <t>Распорядитель бюджетных средств</t>
  </si>
  <si>
    <t>Главный распорядитель бюджетных средств:</t>
  </si>
  <si>
    <t>Наименование бюджета:</t>
  </si>
  <si>
    <t>Единица измерения:</t>
  </si>
  <si>
    <t>руб.</t>
  </si>
  <si>
    <t>по ОКЕИ</t>
  </si>
  <si>
    <t>Наименование показателя</t>
  </si>
  <si>
    <t>Код строки</t>
  </si>
  <si>
    <t>в валюте</t>
  </si>
  <si>
    <t>Оплата работ, услуг</t>
  </si>
  <si>
    <t>Прочие работы, услуги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</si>
  <si>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</si>
  <si>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</si>
  <si>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</si>
  <si>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>И. Н. Нароженко</t>
  </si>
  <si>
    <t>РАСЧЕТНЫЕ ПОКАЗАТЕЛИ</t>
  </si>
  <si>
    <t>№ п/п</t>
  </si>
  <si>
    <t>Наименование расчетного показателя</t>
  </si>
  <si>
    <t>Сумма расходов (рублей)</t>
  </si>
  <si>
    <t>итого</t>
  </si>
  <si>
    <t>Директор -главный бухгалтер</t>
  </si>
  <si>
    <t>Гл.экономист</t>
  </si>
  <si>
    <t>Администрация Руднянского муниципального района</t>
  </si>
  <si>
    <t>Сумма расходов (гр.3*гр4) (рублей)</t>
  </si>
  <si>
    <t>УТВЕРЖДАЮ</t>
  </si>
  <si>
    <t>0100000000</t>
  </si>
  <si>
    <t>Подпрограмма "Развитие дошкольного, общего образования и дополнительного образования"</t>
  </si>
  <si>
    <t>0110100000</t>
  </si>
  <si>
    <t>Образование</t>
  </si>
  <si>
    <t>Приложение № 1</t>
  </si>
  <si>
    <t>к Порядку составления,утверждения и ведения бюджетных смет казенных учреждений,подведомственных администрации Руднянского муниципального района</t>
  </si>
  <si>
    <t>(наименование должности лица, утверждающего смету;</t>
  </si>
  <si>
    <t>наименование главного распорядителя (распорядителя) бюджетных средств; учреждения)</t>
  </si>
  <si>
    <t>подпись</t>
  </si>
  <si>
    <t>(расшифровка подписи)</t>
  </si>
  <si>
    <t>"      "</t>
  </si>
  <si>
    <t xml:space="preserve">    20     г.</t>
  </si>
  <si>
    <t>Коды</t>
  </si>
  <si>
    <t xml:space="preserve">            Форма по ОКУД</t>
  </si>
  <si>
    <t xml:space="preserve">   по Сводному реестру</t>
  </si>
  <si>
    <t xml:space="preserve">                Глава по БК</t>
  </si>
  <si>
    <t xml:space="preserve">                    по ОКТМО</t>
  </si>
  <si>
    <t>бюджет Руднянского муниципального района</t>
  </si>
  <si>
    <t>Раздел 1. Итоговые показатели бюджетной сметы</t>
  </si>
  <si>
    <t>Код по бюджетной классификации Российской Федерации</t>
  </si>
  <si>
    <t>Код аналитического показателя</t>
  </si>
  <si>
    <t>Сумма</t>
  </si>
  <si>
    <t>раздел</t>
  </si>
  <si>
    <t>подраздел</t>
  </si>
  <si>
    <t>целевая статья</t>
  </si>
  <si>
    <t>вид расходов</t>
  </si>
  <si>
    <t>в рублях (рублевом эквиваленте)</t>
  </si>
  <si>
    <t>код валюты по ОКВ</t>
  </si>
  <si>
    <t xml:space="preserve">Итого по коду БК </t>
  </si>
  <si>
    <t>х</t>
  </si>
  <si>
    <t xml:space="preserve">Всего </t>
  </si>
  <si>
    <t xml:space="preserve">Раздел 2. Лимиты бюджетных обязательств по расходам получателя бюджетных средств </t>
  </si>
  <si>
    <t>Руководитель учреждения</t>
  </si>
  <si>
    <t>(уполномоченное лицо)</t>
  </si>
  <si>
    <t>должность</t>
  </si>
  <si>
    <t>фамилия инициалы</t>
  </si>
  <si>
    <t>Исполнитель</t>
  </si>
  <si>
    <t>гл.экономист МКУ МЦБ</t>
  </si>
  <si>
    <t xml:space="preserve">на 2020 год (на текущий финансовый год) </t>
  </si>
  <si>
    <t xml:space="preserve">на 2021 год (на первый год планового периода) </t>
  </si>
  <si>
    <t xml:space="preserve">на 2022 год (на второй год планового периода) </t>
  </si>
  <si>
    <t>Непрограммные расходы органов местного самоуправления</t>
  </si>
  <si>
    <t>Муниципальная программа "Развитие образования в Руднянском муниципальном районе"</t>
  </si>
  <si>
    <t>9900000000</t>
  </si>
  <si>
    <t xml:space="preserve">на 2022год (на второй год планового периода) </t>
  </si>
  <si>
    <t>стоимость за 1 час с учетом НДФЛ и отчислений</t>
  </si>
  <si>
    <t>количество часов</t>
  </si>
  <si>
    <t>в том числе</t>
  </si>
  <si>
    <t>с 01.09.2019 по 31.12.2019</t>
  </si>
  <si>
    <t>приобретение канцелярских товаров</t>
  </si>
  <si>
    <t>Дополнительное образование</t>
  </si>
  <si>
    <t>Субсидия на решение вопросов местного значения в сфере дополнительного образования</t>
  </si>
  <si>
    <t>0110171170</t>
  </si>
  <si>
    <t>Расходы областного бюджета по финансовой грамотности</t>
  </si>
  <si>
    <t>9900071170</t>
  </si>
  <si>
    <t>Увеличение стоимости прочих оборотных запасов (материалов)</t>
  </si>
  <si>
    <t>Временно исполняющий обязанности главы Руднянского муниципального района</t>
  </si>
  <si>
    <t>Т. Ю.Козырева</t>
  </si>
  <si>
    <t>БЮДЖЕТНАЯ СМЕТА НА 2021 ФИНАНСОВЫЙ ГОД</t>
  </si>
  <si>
    <t>от   " 19 "  февраля 2021 г.</t>
  </si>
  <si>
    <t>с 01.01.2021 по 31.05.2021</t>
  </si>
  <si>
    <t>Всего по смете на 2021 - 2023 год</t>
  </si>
  <si>
    <t>(НА 2021 ФИНАНСОВЫЙ ГОД И ПЛАНОВЫЙ ПЕРИОД 2022 И 2023 ГОДОВ)</t>
  </si>
  <si>
    <t>МКОУ Большесудаченская СОШ</t>
  </si>
  <si>
    <t>Директор</t>
  </si>
  <si>
    <t>О. В. Белоусова</t>
  </si>
  <si>
    <t>Директор МКОУ Большесудаченская СОШ</t>
  </si>
  <si>
    <t>_____________ О. В. Белоусова</t>
  </si>
  <si>
    <t>к бюджетной смете расходов на 2021 - 2023 год по МКОУ Большесудаченская СОШ</t>
  </si>
  <si>
    <t>Проведение занятий по обучению финансовой грамотности в дошкольной группе</t>
  </si>
  <si>
    <t>приобретение учебных материалов</t>
  </si>
  <si>
    <t xml:space="preserve"> Расчет расходов по подстатье 226 "Прочие работы, услуги"</t>
  </si>
  <si>
    <t xml:space="preserve"> Расчет расходов по подстатье 346 "Увеличение стоимости прочих оборотных запасов(материалов)"</t>
  </si>
  <si>
    <t xml:space="preserve"> Расчет расходов по подстатье 211 "Заработная плата"</t>
  </si>
  <si>
    <t>Проведение занятий по обучению финансовой грамотности в школе по программе МФ РФ</t>
  </si>
  <si>
    <t xml:space="preserve">стоимость за 1 час с учетом НДФЛ </t>
  </si>
  <si>
    <t>кол-во групп</t>
  </si>
  <si>
    <t>5-7 классы</t>
  </si>
  <si>
    <t>сумма</t>
  </si>
  <si>
    <t>8-9 классы</t>
  </si>
  <si>
    <t>10-11 классы</t>
  </si>
  <si>
    <t xml:space="preserve"> Расчет расходов по подстатье 213 "Начисления на выплаты по оплате труда"</t>
  </si>
  <si>
    <t>начисления на выплаты по оплате труда</t>
  </si>
  <si>
    <t>Проведение занятий по обучению финансовой грамотности в школе(региональная программа)</t>
  </si>
  <si>
    <t>обучение педагогов(региональная программа)</t>
  </si>
  <si>
    <t>Проведение занятий по обучению финансовой грамотности в летнем лагере при школе(региональная программа)</t>
  </si>
  <si>
    <t>тиражирование учебных материалов(региональная программа)</t>
  </si>
  <si>
    <t>приобретение учебных материалов(региональная программа летний лагерь)</t>
  </si>
  <si>
    <t>приобретение канцелярских товаров(региональная программа летний лагерь)</t>
  </si>
  <si>
    <t>приобретение канцелярских товаров( программа МФ РФ)</t>
  </si>
  <si>
    <t>0110000000</t>
  </si>
  <si>
    <t>Содействие развитию дошкольного образования</t>
  </si>
  <si>
    <t>Содействие развитию общего образования</t>
  </si>
  <si>
    <t>0110200000</t>
  </si>
  <si>
    <t>0110271170</t>
  </si>
  <si>
    <t>Оплата труда, начисления на выплаты по оплате труда</t>
  </si>
  <si>
    <t>Заработная плата</t>
  </si>
  <si>
    <t>Начисления на выплаты по оплате труда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</si>
</sst>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"/>
    <numFmt numFmtId="179" formatCode="0.0000"/>
    <numFmt numFmtId="180" formatCode="0.000000"/>
    <numFmt numFmtId="181" formatCode="#,##0.00&quot;р.&quot;"/>
    <numFmt numFmtId="182" formatCode="0.0000000"/>
    <numFmt numFmtId="183" formatCode="0.00000000"/>
    <numFmt numFmtId="184" formatCode="0.000000000"/>
    <numFmt numFmtId="185" formatCode="_(* #,##0.00_);_(* \(#,##0.00\);_(* &quot;-&quot;??_);_(@_)"/>
    <numFmt numFmtId="186" formatCode="00"/>
    <numFmt numFmtId="187" formatCode="0000000"/>
    <numFmt numFmtId="188" formatCode="#,##0.0"/>
    <numFmt numFmtId="189" formatCode="0000000000"/>
    <numFmt numFmtId="190" formatCode="#,##0.000"/>
    <numFmt numFmtId="191" formatCode="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* #,##0_);_(* \(#,##0\);_(* &quot;-&quot;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dd/mm/yyyy\ hh:mm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"/>
      <family val="2"/>
    </font>
    <font>
      <b/>
      <i/>
      <sz val="7"/>
      <name val="Arial Cyr"/>
      <family val="0"/>
    </font>
    <font>
      <i/>
      <sz val="7"/>
      <name val="Arial Cyr"/>
      <family val="0"/>
    </font>
    <font>
      <sz val="7"/>
      <name val="Arial"/>
      <family val="2"/>
    </font>
    <font>
      <b/>
      <i/>
      <sz val="8"/>
      <name val="Arial Cyr"/>
      <family val="0"/>
    </font>
    <font>
      <b/>
      <i/>
      <sz val="9"/>
      <name val="Arial Cyr"/>
      <family val="0"/>
    </font>
    <font>
      <b/>
      <i/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Arial"/>
      <family val="2"/>
    </font>
    <font>
      <sz val="7"/>
      <color indexed="30"/>
      <name val="Arial"/>
      <family val="2"/>
    </font>
    <font>
      <b/>
      <i/>
      <sz val="7"/>
      <color indexed="30"/>
      <name val="Arial"/>
      <family val="2"/>
    </font>
    <font>
      <i/>
      <sz val="10"/>
      <name val="Arial Cyr"/>
      <family val="0"/>
    </font>
    <font>
      <sz val="10"/>
      <color indexed="10"/>
      <name val="Arial Cyr"/>
      <family val="0"/>
    </font>
    <font>
      <b/>
      <sz val="7"/>
      <color indexed="30"/>
      <name val="Arial"/>
      <family val="2"/>
    </font>
    <font>
      <i/>
      <sz val="7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Arial"/>
      <family val="2"/>
    </font>
    <font>
      <sz val="7"/>
      <color rgb="FF0070C0"/>
      <name val="Arial"/>
      <family val="2"/>
    </font>
    <font>
      <b/>
      <i/>
      <sz val="7"/>
      <color rgb="FF0070C0"/>
      <name val="Arial"/>
      <family val="2"/>
    </font>
    <font>
      <sz val="10"/>
      <color rgb="FFFF0000"/>
      <name val="Arial Cyr"/>
      <family val="0"/>
    </font>
    <font>
      <b/>
      <sz val="7"/>
      <color rgb="FF0070C0"/>
      <name val="Arial"/>
      <family val="2"/>
    </font>
    <font>
      <i/>
      <sz val="7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12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0" fontId="6" fillId="0" borderId="10" xfId="54" applyFont="1" applyFill="1" applyBorder="1">
      <alignment/>
      <protection/>
    </xf>
    <xf numFmtId="0" fontId="6" fillId="0" borderId="10" xfId="54" applyFont="1" applyFill="1" applyBorder="1" applyAlignment="1">
      <alignment wrapText="1"/>
      <protection/>
    </xf>
    <xf numFmtId="0" fontId="6" fillId="0" borderId="10" xfId="54" applyFont="1" applyFill="1" applyBorder="1" applyAlignment="1">
      <alignment horizontal="center" wrapText="1"/>
      <protection/>
    </xf>
    <xf numFmtId="0" fontId="3" fillId="0" borderId="0" xfId="55" applyFont="1">
      <alignment/>
      <protection/>
    </xf>
    <xf numFmtId="0" fontId="3" fillId="0" borderId="0" xfId="55" applyFont="1" applyBorder="1" applyAlignment="1">
      <alignment horizontal="center" wrapText="1"/>
      <protection/>
    </xf>
    <xf numFmtId="0" fontId="3" fillId="0" borderId="10" xfId="55" applyFont="1" applyBorder="1" applyAlignment="1">
      <alignment horizontal="center" wrapText="1"/>
      <protection/>
    </xf>
    <xf numFmtId="0" fontId="4" fillId="0" borderId="10" xfId="55" applyFont="1" applyBorder="1" applyAlignment="1">
      <alignment wrapText="1"/>
      <protection/>
    </xf>
    <xf numFmtId="0" fontId="4" fillId="0" borderId="10" xfId="55" applyFont="1" applyBorder="1" applyAlignment="1">
      <alignment horizontal="center" wrapText="1"/>
      <protection/>
    </xf>
    <xf numFmtId="0" fontId="3" fillId="0" borderId="0" xfId="55" applyFont="1" applyAlignment="1">
      <alignment wrapText="1"/>
      <protection/>
    </xf>
    <xf numFmtId="0" fontId="3" fillId="0" borderId="10" xfId="55" applyFont="1" applyBorder="1" applyAlignment="1">
      <alignment wrapText="1"/>
      <protection/>
    </xf>
    <xf numFmtId="0" fontId="3" fillId="0" borderId="0" xfId="55" applyFont="1" applyBorder="1" applyAlignment="1">
      <alignment wrapText="1"/>
      <protection/>
    </xf>
    <xf numFmtId="0" fontId="3" fillId="0" borderId="0" xfId="55" applyFont="1" applyBorder="1" applyAlignment="1">
      <alignment horizontal="left" wrapText="1"/>
      <protection/>
    </xf>
    <xf numFmtId="186" fontId="7" fillId="0" borderId="10" xfId="54" applyNumberFormat="1" applyFont="1" applyBorder="1" applyAlignment="1">
      <alignment horizontal="center" wrapText="1"/>
      <protection/>
    </xf>
    <xf numFmtId="0" fontId="7" fillId="0" borderId="10" xfId="54" applyFont="1" applyBorder="1" applyAlignment="1">
      <alignment horizontal="center" wrapText="1"/>
      <protection/>
    </xf>
    <xf numFmtId="0" fontId="3" fillId="0" borderId="10" xfId="55" applyFont="1" applyBorder="1">
      <alignment/>
      <protection/>
    </xf>
    <xf numFmtId="186" fontId="11" fillId="0" borderId="10" xfId="54" applyNumberFormat="1" applyFont="1" applyBorder="1" applyAlignment="1">
      <alignment horizontal="center" wrapText="1"/>
      <protection/>
    </xf>
    <xf numFmtId="0" fontId="8" fillId="0" borderId="10" xfId="55" applyFont="1" applyBorder="1" applyAlignment="1">
      <alignment horizontal="center" wrapText="1"/>
      <protection/>
    </xf>
    <xf numFmtId="0" fontId="3" fillId="0" borderId="10" xfId="55" applyFont="1" applyFill="1" applyBorder="1" applyAlignment="1">
      <alignment horizontal="center" wrapText="1"/>
      <protection/>
    </xf>
    <xf numFmtId="0" fontId="3" fillId="0" borderId="11" xfId="55" applyFont="1" applyBorder="1" applyAlignment="1">
      <alignment horizontal="left" wrapText="1"/>
      <protection/>
    </xf>
    <xf numFmtId="4" fontId="3" fillId="0" borderId="10" xfId="55" applyNumberFormat="1" applyFont="1" applyFill="1" applyBorder="1" applyAlignment="1">
      <alignment horizontal="center" wrapText="1"/>
      <protection/>
    </xf>
    <xf numFmtId="0" fontId="3" fillId="0" borderId="10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 wrapText="1"/>
      <protection/>
    </xf>
    <xf numFmtId="4" fontId="8" fillId="0" borderId="10" xfId="55" applyNumberFormat="1" applyFont="1" applyBorder="1" applyAlignment="1">
      <alignment horizontal="center" wrapText="1"/>
      <protection/>
    </xf>
    <xf numFmtId="4" fontId="3" fillId="0" borderId="10" xfId="55" applyNumberFormat="1" applyFont="1" applyBorder="1" applyAlignment="1">
      <alignment horizontal="center" wrapText="1"/>
      <protection/>
    </xf>
    <xf numFmtId="0" fontId="5" fillId="0" borderId="10" xfId="55" applyFont="1" applyBorder="1" applyAlignment="1">
      <alignment horizontal="center" wrapText="1"/>
      <protection/>
    </xf>
    <xf numFmtId="0" fontId="5" fillId="0" borderId="10" xfId="55" applyFont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8" fillId="0" borderId="10" xfId="55" applyFont="1" applyBorder="1">
      <alignment/>
      <protection/>
    </xf>
    <xf numFmtId="4" fontId="3" fillId="0" borderId="0" xfId="55" applyNumberFormat="1" applyFont="1">
      <alignment/>
      <protection/>
    </xf>
    <xf numFmtId="4" fontId="9" fillId="0" borderId="0" xfId="55" applyNumberFormat="1" applyFont="1" applyBorder="1" applyAlignment="1">
      <alignment horizontal="center" wrapText="1"/>
      <protection/>
    </xf>
    <xf numFmtId="0" fontId="9" fillId="0" borderId="10" xfId="55" applyFont="1" applyBorder="1" applyAlignment="1">
      <alignment wrapText="1"/>
      <protection/>
    </xf>
    <xf numFmtId="186" fontId="7" fillId="0" borderId="10" xfId="54" applyNumberFormat="1" applyFont="1" applyFill="1" applyBorder="1" applyAlignment="1">
      <alignment horizontal="center" wrapText="1"/>
      <protection/>
    </xf>
    <xf numFmtId="49" fontId="7" fillId="0" borderId="10" xfId="54" applyNumberFormat="1" applyFont="1" applyFill="1" applyBorder="1" applyAlignment="1">
      <alignment horizontal="center" wrapText="1"/>
      <protection/>
    </xf>
    <xf numFmtId="0" fontId="7" fillId="0" borderId="10" xfId="54" applyFont="1" applyFill="1" applyBorder="1" applyAlignment="1">
      <alignment horizontal="center" wrapText="1"/>
      <protection/>
    </xf>
    <xf numFmtId="186" fontId="11" fillId="0" borderId="10" xfId="54" applyNumberFormat="1" applyFont="1" applyFill="1" applyBorder="1" applyAlignment="1">
      <alignment horizontal="center" wrapText="1"/>
      <protection/>
    </xf>
    <xf numFmtId="49" fontId="11" fillId="0" borderId="10" xfId="54" applyNumberFormat="1" applyFont="1" applyFill="1" applyBorder="1" applyAlignment="1">
      <alignment horizontal="center" wrapText="1"/>
      <protection/>
    </xf>
    <xf numFmtId="0" fontId="11" fillId="0" borderId="10" xfId="54" applyFont="1" applyFill="1" applyBorder="1" applyAlignment="1">
      <alignment horizontal="center" wrapText="1"/>
      <protection/>
    </xf>
    <xf numFmtId="0" fontId="11" fillId="0" borderId="10" xfId="54" applyFont="1" applyFill="1" applyBorder="1">
      <alignment/>
      <protection/>
    </xf>
    <xf numFmtId="186" fontId="6" fillId="0" borderId="10" xfId="54" applyNumberFormat="1" applyFont="1" applyFill="1" applyBorder="1" applyAlignment="1">
      <alignment horizontal="center" wrapText="1"/>
      <protection/>
    </xf>
    <xf numFmtId="49" fontId="6" fillId="0" borderId="10" xfId="54" applyNumberFormat="1" applyFont="1" applyFill="1" applyBorder="1" applyAlignment="1">
      <alignment horizontal="center" wrapText="1"/>
      <protection/>
    </xf>
    <xf numFmtId="0" fontId="7" fillId="0" borderId="10" xfId="54" applyFont="1" applyFill="1" applyBorder="1">
      <alignment/>
      <protection/>
    </xf>
    <xf numFmtId="186" fontId="12" fillId="0" borderId="10" xfId="54" applyNumberFormat="1" applyFont="1" applyFill="1" applyBorder="1" applyAlignment="1">
      <alignment horizontal="center" wrapText="1"/>
      <protection/>
    </xf>
    <xf numFmtId="0" fontId="10" fillId="0" borderId="0" xfId="53" applyNumberFormat="1" applyFont="1" applyFill="1" applyBorder="1" applyAlignment="1" applyProtection="1">
      <alignment vertical="top"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wrapText="1"/>
      <protection/>
    </xf>
    <xf numFmtId="0" fontId="14" fillId="0" borderId="12" xfId="54" applyFont="1" applyBorder="1">
      <alignment/>
      <protection/>
    </xf>
    <xf numFmtId="0" fontId="5" fillId="0" borderId="12" xfId="54" applyFont="1" applyBorder="1" applyAlignment="1">
      <alignment/>
      <protection/>
    </xf>
    <xf numFmtId="0" fontId="5" fillId="0" borderId="12" xfId="54" applyFont="1" applyBorder="1" applyAlignment="1">
      <alignment horizontal="center"/>
      <protection/>
    </xf>
    <xf numFmtId="0" fontId="5" fillId="0" borderId="12" xfId="54" applyFont="1" applyBorder="1">
      <alignment/>
      <protection/>
    </xf>
    <xf numFmtId="0" fontId="5" fillId="0" borderId="12" xfId="53" applyFont="1" applyBorder="1" applyAlignment="1">
      <alignment vertical="center" wrapText="1"/>
    </xf>
    <xf numFmtId="0" fontId="5" fillId="0" borderId="12" xfId="53" applyFont="1" applyBorder="1" applyAlignment="1">
      <alignment horizontal="center" vertical="center" wrapText="1"/>
    </xf>
    <xf numFmtId="0" fontId="5" fillId="0" borderId="0" xfId="53" applyFont="1" applyAlignment="1">
      <alignment horizontal="center" vertical="center" wrapText="1"/>
    </xf>
    <xf numFmtId="0" fontId="13" fillId="0" borderId="0" xfId="53" applyNumberFormat="1" applyFont="1" applyFill="1" applyBorder="1" applyAlignment="1" applyProtection="1">
      <alignment horizontal="right" vertical="top"/>
      <protection/>
    </xf>
    <xf numFmtId="0" fontId="13" fillId="0" borderId="0" xfId="53" applyNumberFormat="1" applyFont="1" applyFill="1" applyBorder="1" applyAlignment="1" applyProtection="1">
      <alignment vertical="top"/>
      <protection/>
    </xf>
    <xf numFmtId="0" fontId="16" fillId="0" borderId="12" xfId="53" applyNumberFormat="1" applyFont="1" applyFill="1" applyBorder="1" applyAlignment="1" applyProtection="1">
      <alignment vertical="top"/>
      <protection/>
    </xf>
    <xf numFmtId="0" fontId="10" fillId="0" borderId="12" xfId="53" applyNumberFormat="1" applyFont="1" applyFill="1" applyBorder="1" applyAlignment="1" applyProtection="1">
      <alignment vertical="top"/>
      <protection/>
    </xf>
    <xf numFmtId="0" fontId="10" fillId="0" borderId="13" xfId="53" applyNumberFormat="1" applyFont="1" applyFill="1" applyBorder="1" applyAlignment="1" applyProtection="1">
      <alignment vertical="top"/>
      <protection/>
    </xf>
    <xf numFmtId="0" fontId="16" fillId="0" borderId="13" xfId="53" applyNumberFormat="1" applyFont="1" applyFill="1" applyBorder="1" applyAlignment="1" applyProtection="1">
      <alignment vertical="top"/>
      <protection/>
    </xf>
    <xf numFmtId="0" fontId="10" fillId="0" borderId="10" xfId="53" applyNumberFormat="1" applyFont="1" applyFill="1" applyBorder="1" applyAlignment="1" applyProtection="1">
      <alignment horizontal="center" vertical="top"/>
      <protection/>
    </xf>
    <xf numFmtId="186" fontId="18" fillId="0" borderId="10" xfId="53" applyNumberFormat="1" applyFont="1" applyFill="1" applyBorder="1" applyAlignment="1" applyProtection="1">
      <alignment horizontal="center"/>
      <protection/>
    </xf>
    <xf numFmtId="0" fontId="18" fillId="0" borderId="10" xfId="53" applyNumberFormat="1" applyFont="1" applyFill="1" applyBorder="1" applyAlignment="1" applyProtection="1">
      <alignment/>
      <protection/>
    </xf>
    <xf numFmtId="3" fontId="18" fillId="0" borderId="10" xfId="53" applyNumberFormat="1" applyFont="1" applyFill="1" applyBorder="1" applyAlignment="1" applyProtection="1">
      <alignment/>
      <protection/>
    </xf>
    <xf numFmtId="186" fontId="19" fillId="0" borderId="10" xfId="53" applyNumberFormat="1" applyFont="1" applyFill="1" applyBorder="1" applyAlignment="1" applyProtection="1">
      <alignment horizontal="center"/>
      <protection/>
    </xf>
    <xf numFmtId="0" fontId="19" fillId="0" borderId="10" xfId="53" applyNumberFormat="1" applyFont="1" applyFill="1" applyBorder="1" applyAlignment="1" applyProtection="1">
      <alignment/>
      <protection/>
    </xf>
    <xf numFmtId="3" fontId="19" fillId="0" borderId="10" xfId="53" applyNumberFormat="1" applyFont="1" applyFill="1" applyBorder="1" applyAlignment="1" applyProtection="1">
      <alignment/>
      <protection/>
    </xf>
    <xf numFmtId="186" fontId="13" fillId="0" borderId="10" xfId="53" applyNumberFormat="1" applyFont="1" applyFill="1" applyBorder="1" applyAlignment="1" applyProtection="1">
      <alignment horizontal="center"/>
      <protection/>
    </xf>
    <xf numFmtId="0" fontId="13" fillId="0" borderId="10" xfId="53" applyNumberFormat="1" applyFont="1" applyFill="1" applyBorder="1" applyAlignment="1" applyProtection="1">
      <alignment/>
      <protection/>
    </xf>
    <xf numFmtId="3" fontId="13" fillId="0" borderId="10" xfId="53" applyNumberFormat="1" applyFont="1" applyFill="1" applyBorder="1" applyAlignment="1" applyProtection="1">
      <alignment/>
      <protection/>
    </xf>
    <xf numFmtId="0" fontId="10" fillId="0" borderId="10" xfId="53" applyNumberFormat="1" applyFont="1" applyFill="1" applyBorder="1" applyAlignment="1" applyProtection="1">
      <alignment vertical="top"/>
      <protection/>
    </xf>
    <xf numFmtId="3" fontId="17" fillId="0" borderId="10" xfId="53" applyNumberFormat="1" applyFont="1" applyFill="1" applyBorder="1" applyAlignment="1" applyProtection="1">
      <alignment vertical="top"/>
      <protection/>
    </xf>
    <xf numFmtId="0" fontId="17" fillId="0" borderId="10" xfId="53" applyNumberFormat="1" applyFont="1" applyFill="1" applyBorder="1" applyAlignment="1" applyProtection="1">
      <alignment horizontal="center" vertical="top"/>
      <protection/>
    </xf>
    <xf numFmtId="3" fontId="10" fillId="0" borderId="0" xfId="53" applyNumberFormat="1" applyFont="1" applyFill="1" applyBorder="1" applyAlignment="1" applyProtection="1">
      <alignment vertical="top"/>
      <protection/>
    </xf>
    <xf numFmtId="3" fontId="13" fillId="0" borderId="10" xfId="53" applyNumberFormat="1" applyFont="1" applyFill="1" applyBorder="1" applyAlignment="1" applyProtection="1">
      <alignment vertical="top"/>
      <protection/>
    </xf>
    <xf numFmtId="3" fontId="18" fillId="0" borderId="10" xfId="53" applyNumberFormat="1" applyFont="1" applyFill="1" applyBorder="1" applyAlignment="1" applyProtection="1">
      <alignment vertical="top"/>
      <protection/>
    </xf>
    <xf numFmtId="186" fontId="7" fillId="13" borderId="10" xfId="54" applyNumberFormat="1" applyFont="1" applyFill="1" applyBorder="1" applyAlignment="1">
      <alignment horizontal="center" wrapText="1"/>
      <protection/>
    </xf>
    <xf numFmtId="49" fontId="7" fillId="13" borderId="10" xfId="54" applyNumberFormat="1" applyFont="1" applyFill="1" applyBorder="1" applyAlignment="1">
      <alignment horizontal="center" wrapText="1"/>
      <protection/>
    </xf>
    <xf numFmtId="0" fontId="6" fillId="13" borderId="10" xfId="54" applyFont="1" applyFill="1" applyBorder="1" applyAlignment="1">
      <alignment horizontal="center" wrapText="1"/>
      <protection/>
    </xf>
    <xf numFmtId="0" fontId="6" fillId="13" borderId="10" xfId="54" applyFont="1" applyFill="1" applyBorder="1" applyAlignment="1">
      <alignment wrapText="1"/>
      <protection/>
    </xf>
    <xf numFmtId="3" fontId="18" fillId="13" borderId="10" xfId="53" applyNumberFormat="1" applyFont="1" applyFill="1" applyBorder="1" applyAlignment="1" applyProtection="1">
      <alignment horizontal="center"/>
      <protection/>
    </xf>
    <xf numFmtId="3" fontId="18" fillId="0" borderId="10" xfId="53" applyNumberFormat="1" applyFont="1" applyFill="1" applyBorder="1" applyAlignment="1" applyProtection="1">
      <alignment horizontal="center"/>
      <protection/>
    </xf>
    <xf numFmtId="3" fontId="19" fillId="0" borderId="10" xfId="53" applyNumberFormat="1" applyFont="1" applyFill="1" applyBorder="1" applyAlignment="1" applyProtection="1">
      <alignment horizontal="center"/>
      <protection/>
    </xf>
    <xf numFmtId="3" fontId="13" fillId="0" borderId="10" xfId="53" applyNumberFormat="1" applyFont="1" applyFill="1" applyBorder="1" applyAlignment="1" applyProtection="1">
      <alignment horizontal="center"/>
      <protection/>
    </xf>
    <xf numFmtId="3" fontId="20" fillId="0" borderId="10" xfId="53" applyNumberFormat="1" applyFont="1" applyFill="1" applyBorder="1" applyAlignment="1" applyProtection="1">
      <alignment horizontal="center"/>
      <protection/>
    </xf>
    <xf numFmtId="0" fontId="7" fillId="13" borderId="10" xfId="54" applyFont="1" applyFill="1" applyBorder="1" applyAlignment="1">
      <alignment horizontal="center" wrapText="1"/>
      <protection/>
    </xf>
    <xf numFmtId="0" fontId="7" fillId="13" borderId="10" xfId="54" applyFont="1" applyFill="1" applyBorder="1">
      <alignment/>
      <protection/>
    </xf>
    <xf numFmtId="0" fontId="21" fillId="0" borderId="0" xfId="53" applyNumberFormat="1" applyFont="1" applyFill="1" applyBorder="1" applyAlignment="1" applyProtection="1">
      <alignment vertical="top"/>
      <protection/>
    </xf>
    <xf numFmtId="3" fontId="10" fillId="0" borderId="10" xfId="53" applyNumberFormat="1" applyFont="1" applyFill="1" applyBorder="1" applyAlignment="1" applyProtection="1">
      <alignment vertical="top"/>
      <protection/>
    </xf>
    <xf numFmtId="4" fontId="10" fillId="0" borderId="0" xfId="53" applyNumberFormat="1" applyFont="1" applyFill="1" applyBorder="1" applyAlignment="1" applyProtection="1">
      <alignment vertical="top"/>
      <protection/>
    </xf>
    <xf numFmtId="0" fontId="10" fillId="0" borderId="12" xfId="53" applyNumberFormat="1" applyFont="1" applyFill="1" applyBorder="1" applyAlignment="1" applyProtection="1">
      <alignment/>
      <protection/>
    </xf>
    <xf numFmtId="3" fontId="63" fillId="0" borderId="10" xfId="53" applyNumberFormat="1" applyFont="1" applyFill="1" applyBorder="1" applyAlignment="1" applyProtection="1">
      <alignment horizontal="center"/>
      <protection/>
    </xf>
    <xf numFmtId="3" fontId="64" fillId="0" borderId="10" xfId="53" applyNumberFormat="1" applyFont="1" applyFill="1" applyBorder="1" applyAlignment="1" applyProtection="1">
      <alignment horizontal="center"/>
      <protection/>
    </xf>
    <xf numFmtId="3" fontId="65" fillId="0" borderId="10" xfId="53" applyNumberFormat="1" applyFont="1" applyFill="1" applyBorder="1" applyAlignment="1" applyProtection="1">
      <alignment horizontal="center"/>
      <protection/>
    </xf>
    <xf numFmtId="3" fontId="7" fillId="13" borderId="10" xfId="54" applyNumberFormat="1" applyFont="1" applyFill="1" applyBorder="1">
      <alignment/>
      <protection/>
    </xf>
    <xf numFmtId="0" fontId="13" fillId="0" borderId="10" xfId="53" applyNumberFormat="1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>
      <alignment horizontal="left" wrapText="1"/>
      <protection/>
    </xf>
    <xf numFmtId="0" fontId="6" fillId="0" borderId="14" xfId="54" applyFont="1" applyFill="1" applyBorder="1" applyAlignment="1">
      <alignment horizontal="left" wrapText="1"/>
      <protection/>
    </xf>
    <xf numFmtId="0" fontId="6" fillId="0" borderId="11" xfId="54" applyFont="1" applyFill="1" applyBorder="1" applyAlignment="1">
      <alignment horizontal="left"/>
      <protection/>
    </xf>
    <xf numFmtId="0" fontId="5" fillId="0" borderId="0" xfId="54" applyFont="1" applyAlignment="1">
      <alignment horizontal="center"/>
      <protection/>
    </xf>
    <xf numFmtId="0" fontId="5" fillId="0" borderId="10" xfId="54" applyFont="1" applyBorder="1" applyAlignment="1">
      <alignment horizontal="center"/>
      <protection/>
    </xf>
    <xf numFmtId="0" fontId="14" fillId="0" borderId="12" xfId="54" applyFont="1" applyBorder="1" applyAlignment="1">
      <alignment horizontal="center" wrapText="1"/>
      <protection/>
    </xf>
    <xf numFmtId="0" fontId="13" fillId="0" borderId="0" xfId="54" applyFont="1" applyAlignment="1">
      <alignment horizontal="left" wrapText="1"/>
      <protection/>
    </xf>
    <xf numFmtId="0" fontId="0" fillId="0" borderId="0" xfId="53" applyNumberFormat="1" applyFont="1" applyFill="1" applyBorder="1" applyAlignment="1" applyProtection="1">
      <alignment horizontal="center" vertical="top"/>
      <protection/>
    </xf>
    <xf numFmtId="0" fontId="6" fillId="0" borderId="15" xfId="54" applyFont="1" applyBorder="1" applyAlignment="1">
      <alignment horizontal="center" vertical="top"/>
      <protection/>
    </xf>
    <xf numFmtId="0" fontId="6" fillId="0" borderId="15" xfId="53" applyFont="1" applyBorder="1" applyAlignment="1">
      <alignment horizontal="center" vertical="top" wrapText="1"/>
    </xf>
    <xf numFmtId="0" fontId="15" fillId="0" borderId="12" xfId="53" applyFont="1" applyBorder="1" applyAlignment="1">
      <alignment horizontal="center" vertical="center"/>
    </xf>
    <xf numFmtId="0" fontId="5" fillId="0" borderId="0" xfId="53" applyFont="1" applyAlignment="1">
      <alignment horizontal="center" wrapText="1"/>
    </xf>
    <xf numFmtId="187" fontId="4" fillId="0" borderId="11" xfId="54" applyNumberFormat="1" applyFont="1" applyBorder="1" applyAlignment="1">
      <alignment horizontal="center"/>
      <protection/>
    </xf>
    <xf numFmtId="187" fontId="4" fillId="0" borderId="14" xfId="54" applyNumberFormat="1" applyFont="1" applyBorder="1" applyAlignment="1">
      <alignment horizontal="center"/>
      <protection/>
    </xf>
    <xf numFmtId="0" fontId="10" fillId="0" borderId="0" xfId="53" applyNumberFormat="1" applyFont="1" applyFill="1" applyBorder="1" applyAlignment="1" applyProtection="1">
      <alignment horizontal="center" vertical="top" wrapText="1"/>
      <protection/>
    </xf>
    <xf numFmtId="14" fontId="10" fillId="0" borderId="11" xfId="53" applyNumberFormat="1" applyFont="1" applyFill="1" applyBorder="1" applyAlignment="1" applyProtection="1">
      <alignment horizontal="center" vertical="top"/>
      <protection/>
    </xf>
    <xf numFmtId="0" fontId="10" fillId="0" borderId="14" xfId="53" applyNumberFormat="1" applyFont="1" applyFill="1" applyBorder="1" applyAlignment="1" applyProtection="1">
      <alignment horizontal="center" vertical="top"/>
      <protection/>
    </xf>
    <xf numFmtId="0" fontId="10" fillId="0" borderId="11" xfId="53" applyNumberFormat="1" applyFont="1" applyFill="1" applyBorder="1" applyAlignment="1" applyProtection="1">
      <alignment horizontal="center" vertical="top"/>
      <protection/>
    </xf>
    <xf numFmtId="0" fontId="16" fillId="0" borderId="15" xfId="53" applyNumberFormat="1" applyFont="1" applyFill="1" applyBorder="1" applyAlignment="1" applyProtection="1">
      <alignment horizontal="center" vertical="center" wrapText="1"/>
      <protection/>
    </xf>
    <xf numFmtId="0" fontId="16" fillId="0" borderId="12" xfId="53" applyNumberFormat="1" applyFont="1" applyFill="1" applyBorder="1" applyAlignment="1" applyProtection="1">
      <alignment horizontal="center" vertical="top" wrapText="1"/>
      <protection/>
    </xf>
    <xf numFmtId="0" fontId="17" fillId="0" borderId="0" xfId="53" applyNumberFormat="1" applyFont="1" applyFill="1" applyBorder="1" applyAlignment="1" applyProtection="1">
      <alignment horizontal="center" vertical="top"/>
      <protection/>
    </xf>
    <xf numFmtId="0" fontId="13" fillId="0" borderId="10" xfId="53" applyNumberFormat="1" applyFont="1" applyFill="1" applyBorder="1" applyAlignment="1" applyProtection="1">
      <alignment horizontal="center" vertical="top" wrapText="1"/>
      <protection/>
    </xf>
    <xf numFmtId="0" fontId="13" fillId="0" borderId="16" xfId="53" applyNumberFormat="1" applyFont="1" applyFill="1" applyBorder="1" applyAlignment="1" applyProtection="1">
      <alignment horizontal="center" vertical="center" wrapText="1"/>
      <protection/>
    </xf>
    <xf numFmtId="0" fontId="13" fillId="0" borderId="17" xfId="53" applyNumberFormat="1" applyFont="1" applyFill="1" applyBorder="1" applyAlignment="1" applyProtection="1">
      <alignment horizontal="center" vertical="center" wrapText="1"/>
      <protection/>
    </xf>
    <xf numFmtId="0" fontId="13" fillId="0" borderId="18" xfId="53" applyNumberFormat="1" applyFont="1" applyFill="1" applyBorder="1" applyAlignment="1" applyProtection="1">
      <alignment horizontal="center" vertical="center" wrapText="1"/>
      <protection/>
    </xf>
    <xf numFmtId="0" fontId="13" fillId="0" borderId="10" xfId="53" applyNumberFormat="1" applyFont="1" applyFill="1" applyBorder="1" applyAlignment="1" applyProtection="1">
      <alignment horizontal="center" vertical="top"/>
      <protection/>
    </xf>
    <xf numFmtId="0" fontId="13" fillId="0" borderId="11" xfId="53" applyNumberFormat="1" applyFont="1" applyFill="1" applyBorder="1" applyAlignment="1" applyProtection="1">
      <alignment horizontal="center" vertical="top" wrapText="1"/>
      <protection/>
    </xf>
    <xf numFmtId="0" fontId="13" fillId="0" borderId="13" xfId="53" applyNumberFormat="1" applyFont="1" applyFill="1" applyBorder="1" applyAlignment="1" applyProtection="1">
      <alignment horizontal="center" vertical="top" wrapText="1"/>
      <protection/>
    </xf>
    <xf numFmtId="0" fontId="13" fillId="0" borderId="14" xfId="53" applyNumberFormat="1" applyFont="1" applyFill="1" applyBorder="1" applyAlignment="1" applyProtection="1">
      <alignment horizontal="center" vertical="top" wrapText="1"/>
      <protection/>
    </xf>
    <xf numFmtId="0" fontId="13" fillId="0" borderId="19" xfId="53" applyNumberFormat="1" applyFont="1" applyFill="1" applyBorder="1" applyAlignment="1" applyProtection="1">
      <alignment horizontal="center" vertical="center"/>
      <protection/>
    </xf>
    <xf numFmtId="0" fontId="13" fillId="0" borderId="15" xfId="53" applyNumberFormat="1" applyFont="1" applyFill="1" applyBorder="1" applyAlignment="1" applyProtection="1">
      <alignment horizontal="center" vertical="center"/>
      <protection/>
    </xf>
    <xf numFmtId="0" fontId="13" fillId="0" borderId="20" xfId="53" applyNumberFormat="1" applyFont="1" applyFill="1" applyBorder="1" applyAlignment="1" applyProtection="1">
      <alignment horizontal="center" vertical="center"/>
      <protection/>
    </xf>
    <xf numFmtId="0" fontId="13" fillId="0" borderId="21" xfId="53" applyNumberFormat="1" applyFont="1" applyFill="1" applyBorder="1" applyAlignment="1" applyProtection="1">
      <alignment horizontal="center" vertical="center"/>
      <protection/>
    </xf>
    <xf numFmtId="0" fontId="13" fillId="0" borderId="0" xfId="53" applyNumberFormat="1" applyFont="1" applyFill="1" applyBorder="1" applyAlignment="1" applyProtection="1">
      <alignment horizontal="center" vertical="center"/>
      <protection/>
    </xf>
    <xf numFmtId="0" fontId="13" fillId="0" borderId="22" xfId="53" applyNumberFormat="1" applyFont="1" applyFill="1" applyBorder="1" applyAlignment="1" applyProtection="1">
      <alignment horizontal="center" vertical="center"/>
      <protection/>
    </xf>
    <xf numFmtId="0" fontId="13" fillId="0" borderId="23" xfId="53" applyNumberFormat="1" applyFont="1" applyFill="1" applyBorder="1" applyAlignment="1" applyProtection="1">
      <alignment horizontal="center" vertical="center"/>
      <protection/>
    </xf>
    <xf numFmtId="0" fontId="13" fillId="0" borderId="12" xfId="53" applyNumberFormat="1" applyFont="1" applyFill="1" applyBorder="1" applyAlignment="1" applyProtection="1">
      <alignment horizontal="center" vertical="center"/>
      <protection/>
    </xf>
    <xf numFmtId="0" fontId="13" fillId="0" borderId="24" xfId="53" applyNumberFormat="1" applyFont="1" applyFill="1" applyBorder="1" applyAlignment="1" applyProtection="1">
      <alignment horizontal="center" vertical="center"/>
      <protection/>
    </xf>
    <xf numFmtId="0" fontId="13" fillId="0" borderId="16" xfId="53" applyNumberFormat="1" applyFont="1" applyFill="1" applyBorder="1" applyAlignment="1" applyProtection="1">
      <alignment horizontal="center" vertical="top" wrapText="1"/>
      <protection/>
    </xf>
    <xf numFmtId="0" fontId="13" fillId="0" borderId="17" xfId="53" applyNumberFormat="1" applyFont="1" applyFill="1" applyBorder="1" applyAlignment="1" applyProtection="1">
      <alignment horizontal="center" vertical="top" wrapText="1"/>
      <protection/>
    </xf>
    <xf numFmtId="0" fontId="13" fillId="0" borderId="18" xfId="53" applyNumberFormat="1" applyFont="1" applyFill="1" applyBorder="1" applyAlignment="1" applyProtection="1">
      <alignment horizontal="center" vertical="top" wrapText="1"/>
      <protection/>
    </xf>
    <xf numFmtId="0" fontId="10" fillId="0" borderId="13" xfId="53" applyNumberFormat="1" applyFont="1" applyFill="1" applyBorder="1" applyAlignment="1" applyProtection="1">
      <alignment horizontal="center" vertical="top"/>
      <protection/>
    </xf>
    <xf numFmtId="0" fontId="6" fillId="0" borderId="11" xfId="54" applyFont="1" applyFill="1" applyBorder="1" applyAlignment="1">
      <alignment horizontal="left" wrapText="1"/>
      <protection/>
    </xf>
    <xf numFmtId="0" fontId="6" fillId="0" borderId="13" xfId="54" applyFont="1" applyFill="1" applyBorder="1" applyAlignment="1">
      <alignment horizontal="left" wrapText="1"/>
      <protection/>
    </xf>
    <xf numFmtId="0" fontId="6" fillId="0" borderId="14" xfId="54" applyFont="1" applyFill="1" applyBorder="1" applyAlignment="1">
      <alignment horizontal="left" wrapText="1"/>
      <protection/>
    </xf>
    <xf numFmtId="0" fontId="6" fillId="0" borderId="11" xfId="54" applyFont="1" applyFill="1" applyBorder="1" applyAlignment="1">
      <alignment horizontal="left"/>
      <protection/>
    </xf>
    <xf numFmtId="0" fontId="6" fillId="0" borderId="13" xfId="54" applyFont="1" applyFill="1" applyBorder="1" applyAlignment="1">
      <alignment horizontal="left"/>
      <protection/>
    </xf>
    <xf numFmtId="0" fontId="6" fillId="0" borderId="14" xfId="54" applyFont="1" applyFill="1" applyBorder="1" applyAlignment="1">
      <alignment horizontal="left"/>
      <protection/>
    </xf>
    <xf numFmtId="0" fontId="7" fillId="0" borderId="11" xfId="54" applyFont="1" applyFill="1" applyBorder="1" applyAlignment="1">
      <alignment horizontal="left"/>
      <protection/>
    </xf>
    <xf numFmtId="0" fontId="7" fillId="0" borderId="13" xfId="54" applyFont="1" applyFill="1" applyBorder="1" applyAlignment="1">
      <alignment horizontal="left"/>
      <protection/>
    </xf>
    <xf numFmtId="0" fontId="7" fillId="0" borderId="14" xfId="54" applyFont="1" applyFill="1" applyBorder="1" applyAlignment="1">
      <alignment horizontal="left"/>
      <protection/>
    </xf>
    <xf numFmtId="0" fontId="7" fillId="0" borderId="11" xfId="54" applyFont="1" applyBorder="1" applyAlignment="1">
      <alignment horizontal="left" wrapText="1"/>
      <protection/>
    </xf>
    <xf numFmtId="0" fontId="7" fillId="0" borderId="13" xfId="54" applyFont="1" applyBorder="1" applyAlignment="1">
      <alignment horizontal="left" wrapText="1"/>
      <protection/>
    </xf>
    <xf numFmtId="0" fontId="7" fillId="0" borderId="14" xfId="54" applyFont="1" applyBorder="1" applyAlignment="1">
      <alignment horizontal="left" wrapText="1"/>
      <protection/>
    </xf>
    <xf numFmtId="0" fontId="7" fillId="13" borderId="11" xfId="54" applyFont="1" applyFill="1" applyBorder="1" applyAlignment="1">
      <alignment horizontal="left" wrapText="1"/>
      <protection/>
    </xf>
    <xf numFmtId="0" fontId="7" fillId="13" borderId="13" xfId="54" applyFont="1" applyFill="1" applyBorder="1" applyAlignment="1">
      <alignment horizontal="left" wrapText="1"/>
      <protection/>
    </xf>
    <xf numFmtId="0" fontId="7" fillId="13" borderId="14" xfId="54" applyFont="1" applyFill="1" applyBorder="1" applyAlignment="1">
      <alignment horizontal="left" wrapText="1"/>
      <protection/>
    </xf>
    <xf numFmtId="0" fontId="7" fillId="0" borderId="11" xfId="54" applyFont="1" applyFill="1" applyBorder="1" applyAlignment="1">
      <alignment horizontal="left" wrapText="1"/>
      <protection/>
    </xf>
    <xf numFmtId="0" fontId="7" fillId="0" borderId="13" xfId="54" applyFont="1" applyFill="1" applyBorder="1" applyAlignment="1">
      <alignment horizontal="left" wrapText="1"/>
      <protection/>
    </xf>
    <xf numFmtId="0" fontId="7" fillId="0" borderId="14" xfId="54" applyFont="1" applyFill="1" applyBorder="1" applyAlignment="1">
      <alignment horizontal="left" wrapText="1"/>
      <protection/>
    </xf>
    <xf numFmtId="0" fontId="11" fillId="0" borderId="11" xfId="54" applyFont="1" applyFill="1" applyBorder="1" applyAlignment="1">
      <alignment horizontal="left" wrapText="1"/>
      <protection/>
    </xf>
    <xf numFmtId="0" fontId="11" fillId="0" borderId="13" xfId="54" applyFont="1" applyFill="1" applyBorder="1" applyAlignment="1">
      <alignment horizontal="left" wrapText="1"/>
      <protection/>
    </xf>
    <xf numFmtId="0" fontId="11" fillId="0" borderId="14" xfId="54" applyFont="1" applyFill="1" applyBorder="1" applyAlignment="1">
      <alignment horizontal="left" wrapText="1"/>
      <protection/>
    </xf>
    <xf numFmtId="0" fontId="11" fillId="0" borderId="11" xfId="54" applyFont="1" applyFill="1" applyBorder="1" applyAlignment="1">
      <alignment horizontal="left"/>
      <protection/>
    </xf>
    <xf numFmtId="0" fontId="11" fillId="0" borderId="13" xfId="54" applyFont="1" applyFill="1" applyBorder="1" applyAlignment="1">
      <alignment horizontal="left"/>
      <protection/>
    </xf>
    <xf numFmtId="0" fontId="11" fillId="0" borderId="14" xfId="54" applyFont="1" applyFill="1" applyBorder="1" applyAlignment="1">
      <alignment horizontal="left"/>
      <protection/>
    </xf>
    <xf numFmtId="0" fontId="13" fillId="0" borderId="15" xfId="53" applyNumberFormat="1" applyFont="1" applyFill="1" applyBorder="1" applyAlignment="1" applyProtection="1">
      <alignment horizontal="center"/>
      <protection/>
    </xf>
    <xf numFmtId="0" fontId="13" fillId="0" borderId="15" xfId="53" applyNumberFormat="1" applyFont="1" applyFill="1" applyBorder="1" applyAlignment="1" applyProtection="1">
      <alignment horizontal="center" vertical="top"/>
      <protection/>
    </xf>
    <xf numFmtId="0" fontId="9" fillId="0" borderId="0" xfId="55" applyFont="1" applyBorder="1" applyAlignment="1">
      <alignment horizontal="left" wrapText="1"/>
      <protection/>
    </xf>
    <xf numFmtId="0" fontId="8" fillId="33" borderId="0" xfId="55" applyFont="1" applyFill="1" applyAlignment="1">
      <alignment horizontal="center" wrapText="1"/>
      <protection/>
    </xf>
    <xf numFmtId="0" fontId="3" fillId="0" borderId="21" xfId="55" applyFont="1" applyBorder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4" fontId="3" fillId="0" borderId="0" xfId="55" applyNumberFormat="1" applyFont="1" applyAlignment="1">
      <alignment horizontal="center"/>
      <protection/>
    </xf>
    <xf numFmtId="0" fontId="3" fillId="0" borderId="0" xfId="55" applyFont="1" applyAlignment="1">
      <alignment horizontal="center" wrapText="1"/>
      <protection/>
    </xf>
    <xf numFmtId="0" fontId="8" fillId="0" borderId="0" xfId="55" applyFont="1" applyBorder="1" applyAlignment="1">
      <alignment horizontal="left" wrapText="1"/>
      <protection/>
    </xf>
    <xf numFmtId="0" fontId="8" fillId="0" borderId="0" xfId="55" applyFont="1" applyBorder="1" applyAlignment="1">
      <alignment horizontal="center" wrapText="1"/>
      <protection/>
    </xf>
    <xf numFmtId="0" fontId="3" fillId="0" borderId="0" xfId="55" applyFont="1" applyBorder="1">
      <alignment/>
      <protection/>
    </xf>
    <xf numFmtId="0" fontId="8" fillId="0" borderId="0" xfId="55" applyFont="1" applyBorder="1">
      <alignment/>
      <protection/>
    </xf>
    <xf numFmtId="0" fontId="42" fillId="0" borderId="11" xfId="55" applyFont="1" applyBorder="1" applyAlignment="1">
      <alignment horizontal="left" wrapText="1"/>
      <protection/>
    </xf>
    <xf numFmtId="4" fontId="3" fillId="0" borderId="10" xfId="55" applyNumberFormat="1" applyFont="1" applyBorder="1">
      <alignment/>
      <protection/>
    </xf>
    <xf numFmtId="0" fontId="42" fillId="0" borderId="0" xfId="55" applyFont="1">
      <alignment/>
      <protection/>
    </xf>
    <xf numFmtId="0" fontId="42" fillId="0" borderId="10" xfId="55" applyFont="1" applyBorder="1" applyAlignment="1">
      <alignment wrapText="1"/>
      <protection/>
    </xf>
    <xf numFmtId="0" fontId="42" fillId="0" borderId="10" xfId="55" applyFont="1" applyFill="1" applyBorder="1" applyAlignment="1">
      <alignment horizontal="center" wrapText="1"/>
      <protection/>
    </xf>
    <xf numFmtId="0" fontId="42" fillId="0" borderId="10" xfId="55" applyFont="1" applyBorder="1" applyAlignment="1">
      <alignment horizontal="center"/>
      <protection/>
    </xf>
    <xf numFmtId="4" fontId="42" fillId="0" borderId="10" xfId="55" applyNumberFormat="1" applyFont="1" applyBorder="1">
      <alignment/>
      <protection/>
    </xf>
    <xf numFmtId="0" fontId="8" fillId="0" borderId="10" xfId="55" applyFont="1" applyFill="1" applyBorder="1" applyAlignment="1">
      <alignment horizontal="center" wrapText="1"/>
      <protection/>
    </xf>
    <xf numFmtId="0" fontId="8" fillId="0" borderId="10" xfId="55" applyFont="1" applyBorder="1" applyAlignment="1">
      <alignment horizontal="center"/>
      <protection/>
    </xf>
    <xf numFmtId="4" fontId="8" fillId="0" borderId="10" xfId="55" applyNumberFormat="1" applyFont="1" applyBorder="1">
      <alignment/>
      <protection/>
    </xf>
    <xf numFmtId="4" fontId="8" fillId="0" borderId="10" xfId="55" applyNumberFormat="1" applyFont="1" applyBorder="1" applyAlignment="1">
      <alignment horizontal="center"/>
      <protection/>
    </xf>
    <xf numFmtId="10" fontId="42" fillId="0" borderId="10" xfId="55" applyNumberFormat="1" applyFont="1" applyFill="1" applyBorder="1" applyAlignment="1">
      <alignment horizontal="center" wrapText="1"/>
      <protection/>
    </xf>
    <xf numFmtId="0" fontId="4" fillId="0" borderId="0" xfId="55" applyFont="1" applyBorder="1" applyAlignment="1">
      <alignment horizontal="center" wrapText="1"/>
      <protection/>
    </xf>
    <xf numFmtId="0" fontId="3" fillId="0" borderId="0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4" fontId="8" fillId="0" borderId="0" xfId="55" applyNumberFormat="1" applyFont="1" applyBorder="1">
      <alignment/>
      <protection/>
    </xf>
    <xf numFmtId="0" fontId="42" fillId="0" borderId="0" xfId="55" applyFont="1" applyBorder="1" applyAlignment="1">
      <alignment horizontal="center"/>
      <protection/>
    </xf>
    <xf numFmtId="4" fontId="42" fillId="0" borderId="0" xfId="55" applyNumberFormat="1" applyFont="1" applyBorder="1">
      <alignment/>
      <protection/>
    </xf>
    <xf numFmtId="0" fontId="8" fillId="0" borderId="0" xfId="55" applyFont="1" applyBorder="1" applyAlignment="1">
      <alignment horizontal="center"/>
      <protection/>
    </xf>
    <xf numFmtId="4" fontId="8" fillId="0" borderId="0" xfId="55" applyNumberFormat="1" applyFont="1" applyBorder="1" applyAlignment="1">
      <alignment horizontal="center"/>
      <protection/>
    </xf>
    <xf numFmtId="4" fontId="3" fillId="0" borderId="0" xfId="55" applyNumberFormat="1" applyFont="1" applyBorder="1">
      <alignment/>
      <protection/>
    </xf>
    <xf numFmtId="4" fontId="42" fillId="0" borderId="10" xfId="55" applyNumberFormat="1" applyFont="1" applyBorder="1" applyAlignment="1">
      <alignment horizontal="center"/>
      <protection/>
    </xf>
    <xf numFmtId="0" fontId="66" fillId="0" borderId="10" xfId="55" applyFont="1" applyBorder="1">
      <alignment/>
      <protection/>
    </xf>
    <xf numFmtId="3" fontId="67" fillId="0" borderId="10" xfId="53" applyNumberFormat="1" applyFont="1" applyFill="1" applyBorder="1" applyAlignment="1" applyProtection="1">
      <alignment horizontal="center"/>
      <protection/>
    </xf>
    <xf numFmtId="0" fontId="17" fillId="0" borderId="0" xfId="53" applyNumberFormat="1" applyFont="1" applyFill="1" applyBorder="1" applyAlignment="1" applyProtection="1">
      <alignment vertical="top"/>
      <protection/>
    </xf>
    <xf numFmtId="49" fontId="12" fillId="0" borderId="10" xfId="54" applyNumberFormat="1" applyFont="1" applyFill="1" applyBorder="1" applyAlignment="1">
      <alignment horizontal="center" wrapText="1"/>
      <protection/>
    </xf>
    <xf numFmtId="0" fontId="12" fillId="0" borderId="10" xfId="54" applyFont="1" applyFill="1" applyBorder="1" applyAlignment="1">
      <alignment horizontal="center" wrapText="1"/>
      <protection/>
    </xf>
    <xf numFmtId="0" fontId="12" fillId="0" borderId="10" xfId="54" applyFont="1" applyFill="1" applyBorder="1">
      <alignment/>
      <protection/>
    </xf>
    <xf numFmtId="3" fontId="68" fillId="0" borderId="10" xfId="53" applyNumberFormat="1" applyFont="1" applyFill="1" applyBorder="1" applyAlignment="1" applyProtection="1">
      <alignment horizontal="center"/>
      <protection/>
    </xf>
    <xf numFmtId="0" fontId="12" fillId="0" borderId="11" xfId="54" applyFont="1" applyFill="1" applyBorder="1" applyAlignment="1">
      <alignment horizontal="left" wrapText="1"/>
      <protection/>
    </xf>
    <xf numFmtId="0" fontId="12" fillId="0" borderId="13" xfId="54" applyFont="1" applyFill="1" applyBorder="1" applyAlignment="1">
      <alignment horizontal="left" wrapText="1"/>
      <protection/>
    </xf>
    <xf numFmtId="0" fontId="12" fillId="0" borderId="14" xfId="54" applyFont="1" applyFill="1" applyBorder="1" applyAlignment="1">
      <alignment horizontal="left" wrapText="1"/>
      <protection/>
    </xf>
    <xf numFmtId="0" fontId="12" fillId="0" borderId="11" xfId="54" applyFont="1" applyFill="1" applyBorder="1" applyAlignment="1">
      <alignment horizontal="left"/>
      <protection/>
    </xf>
    <xf numFmtId="0" fontId="12" fillId="0" borderId="13" xfId="54" applyFont="1" applyFill="1" applyBorder="1" applyAlignment="1">
      <alignment horizontal="left"/>
      <protection/>
    </xf>
    <xf numFmtId="0" fontId="12" fillId="0" borderId="14" xfId="54" applyFont="1" applyFill="1" applyBorder="1" applyAlignment="1">
      <alignment horizontal="left"/>
      <protection/>
    </xf>
    <xf numFmtId="0" fontId="6" fillId="0" borderId="10" xfId="54" applyFont="1" applyFill="1" applyBorder="1" applyAlignment="1">
      <alignment horizontal="right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.сад №12013" xfId="54"/>
    <cellStyle name="Обычный_д.сад огонек 201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zoomScale="120" zoomScaleNormal="120" workbookViewId="0" topLeftCell="A4">
      <selection activeCell="G46" sqref="G46:O46"/>
    </sheetView>
  </sheetViews>
  <sheetFormatPr defaultColWidth="9.140625" defaultRowHeight="12.75"/>
  <cols>
    <col min="1" max="1" width="6.00390625" style="46" customWidth="1"/>
    <col min="2" max="2" width="5.7109375" style="46" customWidth="1"/>
    <col min="3" max="3" width="9.140625" style="46" customWidth="1"/>
    <col min="4" max="4" width="9.57421875" style="46" customWidth="1"/>
    <col min="5" max="5" width="6.28125" style="46" customWidth="1"/>
    <col min="6" max="6" width="7.140625" style="46" customWidth="1"/>
    <col min="7" max="7" width="9.140625" style="46" customWidth="1"/>
    <col min="8" max="8" width="6.7109375" style="46" customWidth="1"/>
    <col min="9" max="9" width="7.140625" style="46" customWidth="1"/>
    <col min="10" max="10" width="8.8515625" style="46" customWidth="1"/>
    <col min="11" max="11" width="5.7109375" style="46" customWidth="1"/>
    <col min="12" max="12" width="5.57421875" style="46" customWidth="1"/>
    <col min="13" max="13" width="8.8515625" style="46" customWidth="1"/>
    <col min="14" max="14" width="5.140625" style="46" customWidth="1"/>
    <col min="15" max="15" width="5.7109375" style="46" customWidth="1"/>
    <col min="16" max="16" width="9.7109375" style="46" customWidth="1"/>
    <col min="17" max="17" width="5.140625" style="46" customWidth="1"/>
    <col min="18" max="18" width="5.28125" style="46" customWidth="1"/>
    <col min="19" max="16384" width="9.140625" style="46" customWidth="1"/>
  </cols>
  <sheetData>
    <row r="1" ht="11.25">
      <c r="K1" s="47" t="s">
        <v>34</v>
      </c>
    </row>
    <row r="2" spans="9:15" ht="32.25" customHeight="1">
      <c r="I2" s="104" t="s">
        <v>35</v>
      </c>
      <c r="J2" s="104"/>
      <c r="K2" s="104"/>
      <c r="L2" s="104"/>
      <c r="M2" s="104"/>
      <c r="N2" s="104"/>
      <c r="O2" s="48"/>
    </row>
    <row r="4" spans="9:14" ht="12.75">
      <c r="I4" s="105" t="s">
        <v>2</v>
      </c>
      <c r="J4" s="105"/>
      <c r="K4" s="105"/>
      <c r="L4" s="105"/>
      <c r="M4" s="105"/>
      <c r="N4" s="105"/>
    </row>
    <row r="5" spans="9:14" ht="24.75" customHeight="1">
      <c r="I5" s="103" t="s">
        <v>86</v>
      </c>
      <c r="J5" s="103"/>
      <c r="K5" s="103"/>
      <c r="L5" s="103"/>
      <c r="M5" s="103"/>
      <c r="N5" s="103"/>
    </row>
    <row r="6" spans="9:14" ht="11.25">
      <c r="I6" s="106" t="s">
        <v>36</v>
      </c>
      <c r="J6" s="106"/>
      <c r="K6" s="106"/>
      <c r="L6" s="106"/>
      <c r="M6" s="106"/>
      <c r="N6" s="106"/>
    </row>
    <row r="7" spans="9:14" ht="12">
      <c r="I7" s="49" t="s">
        <v>27</v>
      </c>
      <c r="J7" s="50"/>
      <c r="K7" s="50"/>
      <c r="L7" s="51"/>
      <c r="M7" s="51"/>
      <c r="N7" s="51"/>
    </row>
    <row r="8" spans="9:14" ht="21.75" customHeight="1">
      <c r="I8" s="107" t="s">
        <v>37</v>
      </c>
      <c r="J8" s="107"/>
      <c r="K8" s="107"/>
      <c r="L8" s="107"/>
      <c r="M8" s="107"/>
      <c r="N8" s="107"/>
    </row>
    <row r="10" spans="9:14" ht="12">
      <c r="I10" s="52"/>
      <c r="J10" s="53"/>
      <c r="K10" s="54"/>
      <c r="L10" s="108" t="s">
        <v>87</v>
      </c>
      <c r="M10" s="108"/>
      <c r="N10" s="108"/>
    </row>
    <row r="11" spans="9:14" ht="11.25" customHeight="1">
      <c r="I11" s="106" t="s">
        <v>38</v>
      </c>
      <c r="J11" s="106"/>
      <c r="K11" s="106"/>
      <c r="L11" s="107" t="s">
        <v>39</v>
      </c>
      <c r="M11" s="107"/>
      <c r="N11" s="107"/>
    </row>
    <row r="13" spans="9:12" ht="24">
      <c r="I13" s="52" t="s">
        <v>40</v>
      </c>
      <c r="J13" s="53"/>
      <c r="K13" s="54"/>
      <c r="L13" s="54" t="s">
        <v>41</v>
      </c>
    </row>
    <row r="17" spans="1:14" s="2" customFormat="1" ht="12">
      <c r="A17" s="101" t="s">
        <v>88</v>
      </c>
      <c r="B17" s="101"/>
      <c r="C17" s="101"/>
      <c r="D17" s="101"/>
      <c r="E17" s="101"/>
      <c r="F17" s="101"/>
      <c r="G17" s="101"/>
      <c r="H17" s="101"/>
      <c r="I17" s="101"/>
      <c r="J17" s="101"/>
      <c r="K17" s="55"/>
      <c r="M17" s="102" t="s">
        <v>42</v>
      </c>
      <c r="N17" s="102"/>
    </row>
    <row r="18" spans="1:14" s="2" customFormat="1" ht="12" customHeight="1">
      <c r="A18" s="109" t="s">
        <v>92</v>
      </c>
      <c r="B18" s="109"/>
      <c r="C18" s="109"/>
      <c r="D18" s="109"/>
      <c r="E18" s="109"/>
      <c r="F18" s="109"/>
      <c r="G18" s="109"/>
      <c r="H18" s="109"/>
      <c r="I18" s="109"/>
      <c r="J18" s="109"/>
      <c r="K18" s="3" t="s">
        <v>43</v>
      </c>
      <c r="M18" s="110">
        <v>501012</v>
      </c>
      <c r="N18" s="111"/>
    </row>
    <row r="19" spans="1:14" ht="11.25" customHeight="1">
      <c r="A19" s="112" t="s">
        <v>89</v>
      </c>
      <c r="B19" s="112"/>
      <c r="C19" s="112"/>
      <c r="D19" s="112"/>
      <c r="E19" s="112"/>
      <c r="F19" s="112"/>
      <c r="G19" s="112"/>
      <c r="H19" s="112"/>
      <c r="I19" s="112"/>
      <c r="J19" s="112"/>
      <c r="L19" s="56" t="s">
        <v>3</v>
      </c>
      <c r="M19" s="113">
        <v>44246</v>
      </c>
      <c r="N19" s="114"/>
    </row>
    <row r="20" spans="11:14" ht="11.25">
      <c r="K20" s="57" t="s">
        <v>44</v>
      </c>
      <c r="M20" s="115"/>
      <c r="N20" s="114"/>
    </row>
    <row r="21" spans="1:14" ht="11.25">
      <c r="A21" s="1" t="s">
        <v>4</v>
      </c>
      <c r="E21" s="58" t="s">
        <v>93</v>
      </c>
      <c r="F21" s="59"/>
      <c r="G21" s="59"/>
      <c r="H21" s="59"/>
      <c r="I21" s="59"/>
      <c r="J21" s="59"/>
      <c r="K21" s="57" t="s">
        <v>44</v>
      </c>
      <c r="L21" s="57"/>
      <c r="M21" s="115"/>
      <c r="N21" s="114"/>
    </row>
    <row r="22" spans="1:14" ht="25.5" customHeight="1">
      <c r="A22" s="1" t="s">
        <v>5</v>
      </c>
      <c r="E22" s="116" t="s">
        <v>27</v>
      </c>
      <c r="F22" s="116"/>
      <c r="G22" s="116"/>
      <c r="H22" s="116"/>
      <c r="I22" s="116"/>
      <c r="J22" s="116"/>
      <c r="K22" s="57" t="s">
        <v>45</v>
      </c>
      <c r="L22" s="57"/>
      <c r="M22" s="115"/>
      <c r="N22" s="114"/>
    </row>
    <row r="23" spans="1:14" ht="26.25" customHeight="1">
      <c r="A23" s="1" t="s">
        <v>6</v>
      </c>
      <c r="F23" s="117" t="s">
        <v>27</v>
      </c>
      <c r="G23" s="117"/>
      <c r="H23" s="117"/>
      <c r="I23" s="117"/>
      <c r="J23" s="117"/>
      <c r="K23" s="57" t="s">
        <v>46</v>
      </c>
      <c r="L23" s="56"/>
      <c r="M23" s="115"/>
      <c r="N23" s="114"/>
    </row>
    <row r="24" spans="1:14" ht="11.25">
      <c r="A24" s="1" t="s">
        <v>7</v>
      </c>
      <c r="D24" s="58" t="s">
        <v>47</v>
      </c>
      <c r="E24" s="59"/>
      <c r="F24" s="59"/>
      <c r="G24" s="59"/>
      <c r="H24" s="59"/>
      <c r="I24" s="60"/>
      <c r="K24" s="57"/>
      <c r="L24" s="56" t="s">
        <v>10</v>
      </c>
      <c r="M24" s="115">
        <v>383</v>
      </c>
      <c r="N24" s="114"/>
    </row>
    <row r="25" spans="1:4" ht="11.25">
      <c r="A25" s="1" t="s">
        <v>8</v>
      </c>
      <c r="D25" s="61" t="s">
        <v>9</v>
      </c>
    </row>
    <row r="28" spans="1:14" ht="11.25">
      <c r="A28" s="118" t="s">
        <v>48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</row>
    <row r="30" spans="2:15" s="57" customFormat="1" ht="20.25" customHeight="1">
      <c r="B30" s="119" t="s">
        <v>49</v>
      </c>
      <c r="C30" s="119"/>
      <c r="D30" s="119"/>
      <c r="E30" s="119"/>
      <c r="F30" s="120" t="s">
        <v>50</v>
      </c>
      <c r="G30" s="123" t="s">
        <v>51</v>
      </c>
      <c r="H30" s="123"/>
      <c r="I30" s="123"/>
      <c r="J30" s="123"/>
      <c r="K30" s="123"/>
      <c r="L30" s="123"/>
      <c r="M30" s="123"/>
      <c r="N30" s="123"/>
      <c r="O30" s="123"/>
    </row>
    <row r="31" spans="2:15" s="57" customFormat="1" ht="22.5" customHeight="1">
      <c r="B31" s="120" t="s">
        <v>52</v>
      </c>
      <c r="C31" s="120" t="s">
        <v>53</v>
      </c>
      <c r="D31" s="120" t="s">
        <v>54</v>
      </c>
      <c r="E31" s="120" t="s">
        <v>55</v>
      </c>
      <c r="F31" s="121"/>
      <c r="G31" s="124" t="s">
        <v>68</v>
      </c>
      <c r="H31" s="125"/>
      <c r="I31" s="126"/>
      <c r="J31" s="124" t="s">
        <v>69</v>
      </c>
      <c r="K31" s="125"/>
      <c r="L31" s="126"/>
      <c r="M31" s="119" t="s">
        <v>74</v>
      </c>
      <c r="N31" s="119"/>
      <c r="O31" s="119"/>
    </row>
    <row r="32" spans="2:15" s="57" customFormat="1" ht="39">
      <c r="B32" s="122"/>
      <c r="C32" s="122"/>
      <c r="D32" s="122"/>
      <c r="E32" s="122"/>
      <c r="F32" s="122"/>
      <c r="G32" s="97" t="s">
        <v>56</v>
      </c>
      <c r="H32" s="97" t="s">
        <v>13</v>
      </c>
      <c r="I32" s="97" t="s">
        <v>57</v>
      </c>
      <c r="J32" s="97" t="s">
        <v>56</v>
      </c>
      <c r="K32" s="97" t="s">
        <v>13</v>
      </c>
      <c r="L32" s="97" t="s">
        <v>57</v>
      </c>
      <c r="M32" s="97" t="s">
        <v>56</v>
      </c>
      <c r="N32" s="97" t="s">
        <v>13</v>
      </c>
      <c r="O32" s="97" t="s">
        <v>57</v>
      </c>
    </row>
    <row r="33" spans="2:15" ht="11.25">
      <c r="B33" s="62">
        <v>1</v>
      </c>
      <c r="C33" s="62">
        <v>2</v>
      </c>
      <c r="D33" s="62">
        <v>3</v>
      </c>
      <c r="E33" s="62">
        <v>4</v>
      </c>
      <c r="F33" s="62">
        <f aca="true" t="shared" si="0" ref="F33:O33">E33+1</f>
        <v>5</v>
      </c>
      <c r="G33" s="62">
        <f t="shared" si="0"/>
        <v>6</v>
      </c>
      <c r="H33" s="62">
        <f t="shared" si="0"/>
        <v>7</v>
      </c>
      <c r="I33" s="62">
        <f t="shared" si="0"/>
        <v>8</v>
      </c>
      <c r="J33" s="62">
        <f t="shared" si="0"/>
        <v>9</v>
      </c>
      <c r="K33" s="62">
        <f t="shared" si="0"/>
        <v>10</v>
      </c>
      <c r="L33" s="62">
        <f t="shared" si="0"/>
        <v>11</v>
      </c>
      <c r="M33" s="62">
        <f t="shared" si="0"/>
        <v>12</v>
      </c>
      <c r="N33" s="62">
        <f t="shared" si="0"/>
        <v>13</v>
      </c>
      <c r="O33" s="62">
        <f t="shared" si="0"/>
        <v>14</v>
      </c>
    </row>
    <row r="34" spans="2:15" ht="11.25">
      <c r="B34" s="63">
        <v>7</v>
      </c>
      <c r="C34" s="64"/>
      <c r="D34" s="64"/>
      <c r="E34" s="64"/>
      <c r="F34" s="64"/>
      <c r="G34" s="65">
        <f>G35</f>
        <v>105460</v>
      </c>
      <c r="H34" s="65">
        <f aca="true" t="shared" si="1" ref="H34:O34">H35</f>
        <v>0</v>
      </c>
      <c r="I34" s="65">
        <f t="shared" si="1"/>
        <v>0</v>
      </c>
      <c r="J34" s="65">
        <f t="shared" si="1"/>
        <v>105460</v>
      </c>
      <c r="K34" s="65">
        <f t="shared" si="1"/>
        <v>0</v>
      </c>
      <c r="L34" s="65">
        <f t="shared" si="1"/>
        <v>0</v>
      </c>
      <c r="M34" s="65">
        <f t="shared" si="1"/>
        <v>105460</v>
      </c>
      <c r="N34" s="65">
        <f t="shared" si="1"/>
        <v>0</v>
      </c>
      <c r="O34" s="65">
        <f t="shared" si="1"/>
        <v>0</v>
      </c>
    </row>
    <row r="35" spans="2:15" ht="11.25">
      <c r="B35" s="63">
        <v>7</v>
      </c>
      <c r="C35" s="63">
        <v>3</v>
      </c>
      <c r="D35" s="64"/>
      <c r="E35" s="64"/>
      <c r="F35" s="64"/>
      <c r="G35" s="65">
        <f>G36+G43+G39</f>
        <v>105460</v>
      </c>
      <c r="H35" s="65">
        <f aca="true" t="shared" si="2" ref="H35:O35">H36+H43+H39</f>
        <v>0</v>
      </c>
      <c r="I35" s="65">
        <f t="shared" si="2"/>
        <v>0</v>
      </c>
      <c r="J35" s="65">
        <f>J36+J43+J39</f>
        <v>105460</v>
      </c>
      <c r="K35" s="65">
        <f>K36+K43+K39</f>
        <v>0</v>
      </c>
      <c r="L35" s="65">
        <f>L36+L43+L39</f>
        <v>0</v>
      </c>
      <c r="M35" s="65">
        <f>M36+M43+M39</f>
        <v>105460</v>
      </c>
      <c r="N35" s="65">
        <f>N36+N43+N39</f>
        <v>0</v>
      </c>
      <c r="O35" s="65">
        <f>O36+O43+O39</f>
        <v>0</v>
      </c>
    </row>
    <row r="36" spans="2:15" ht="11.25">
      <c r="B36" s="66">
        <v>7</v>
      </c>
      <c r="C36" s="66">
        <v>3</v>
      </c>
      <c r="D36" s="39" t="s">
        <v>82</v>
      </c>
      <c r="E36" s="67"/>
      <c r="F36" s="67"/>
      <c r="G36" s="68">
        <f>G37+G38</f>
        <v>23182</v>
      </c>
      <c r="H36" s="68">
        <f aca="true" t="shared" si="3" ref="H36:O36">H37+H38</f>
        <v>0</v>
      </c>
      <c r="I36" s="68">
        <f t="shared" si="3"/>
        <v>0</v>
      </c>
      <c r="J36" s="68">
        <f t="shared" si="3"/>
        <v>23182</v>
      </c>
      <c r="K36" s="68">
        <f t="shared" si="3"/>
        <v>0</v>
      </c>
      <c r="L36" s="68">
        <f t="shared" si="3"/>
        <v>0</v>
      </c>
      <c r="M36" s="68">
        <f t="shared" si="3"/>
        <v>0</v>
      </c>
      <c r="N36" s="68">
        <f t="shared" si="3"/>
        <v>0</v>
      </c>
      <c r="O36" s="68">
        <f t="shared" si="3"/>
        <v>0</v>
      </c>
    </row>
    <row r="37" spans="2:15" ht="11.25">
      <c r="B37" s="69">
        <v>7</v>
      </c>
      <c r="C37" s="69">
        <v>3</v>
      </c>
      <c r="D37" s="43" t="s">
        <v>82</v>
      </c>
      <c r="E37" s="70">
        <v>240</v>
      </c>
      <c r="F37" s="70">
        <v>220</v>
      </c>
      <c r="G37" s="71">
        <f>J63</f>
        <v>10584</v>
      </c>
      <c r="H37" s="71">
        <f aca="true" t="shared" si="4" ref="H37:O37">K63</f>
        <v>0</v>
      </c>
      <c r="I37" s="71">
        <f t="shared" si="4"/>
        <v>0</v>
      </c>
      <c r="J37" s="71">
        <f t="shared" si="4"/>
        <v>10584</v>
      </c>
      <c r="K37" s="71">
        <f t="shared" si="4"/>
        <v>0</v>
      </c>
      <c r="L37" s="71">
        <f t="shared" si="4"/>
        <v>0</v>
      </c>
      <c r="M37" s="71">
        <f t="shared" si="4"/>
        <v>0</v>
      </c>
      <c r="N37" s="71">
        <f t="shared" si="4"/>
        <v>0</v>
      </c>
      <c r="O37" s="71">
        <f t="shared" si="4"/>
        <v>0</v>
      </c>
    </row>
    <row r="38" spans="2:15" ht="11.25">
      <c r="B38" s="69">
        <v>7</v>
      </c>
      <c r="C38" s="69">
        <v>3</v>
      </c>
      <c r="D38" s="43" t="s">
        <v>82</v>
      </c>
      <c r="E38" s="70">
        <v>240</v>
      </c>
      <c r="F38" s="70">
        <v>300</v>
      </c>
      <c r="G38" s="71">
        <f>J65</f>
        <v>12598</v>
      </c>
      <c r="H38" s="71">
        <f aca="true" t="shared" si="5" ref="H38:O38">K65</f>
        <v>0</v>
      </c>
      <c r="I38" s="71">
        <f t="shared" si="5"/>
        <v>0</v>
      </c>
      <c r="J38" s="71">
        <f t="shared" si="5"/>
        <v>12598</v>
      </c>
      <c r="K38" s="71">
        <f t="shared" si="5"/>
        <v>0</v>
      </c>
      <c r="L38" s="71">
        <f t="shared" si="5"/>
        <v>0</v>
      </c>
      <c r="M38" s="71">
        <f t="shared" si="5"/>
        <v>0</v>
      </c>
      <c r="N38" s="71">
        <f t="shared" si="5"/>
        <v>0</v>
      </c>
      <c r="O38" s="71">
        <f t="shared" si="5"/>
        <v>0</v>
      </c>
    </row>
    <row r="39" spans="2:15" s="200" customFormat="1" ht="11.25">
      <c r="B39" s="63">
        <v>7</v>
      </c>
      <c r="C39" s="63">
        <v>3</v>
      </c>
      <c r="D39" s="36" t="s">
        <v>124</v>
      </c>
      <c r="E39" s="64"/>
      <c r="F39" s="64"/>
      <c r="G39" s="65">
        <f>G40+G41+G42</f>
        <v>82278</v>
      </c>
      <c r="H39" s="65">
        <f aca="true" t="shared" si="6" ref="H39:O39">H40+H41+H42</f>
        <v>0</v>
      </c>
      <c r="I39" s="65">
        <f t="shared" si="6"/>
        <v>0</v>
      </c>
      <c r="J39" s="65">
        <f t="shared" si="6"/>
        <v>82278</v>
      </c>
      <c r="K39" s="65">
        <f t="shared" si="6"/>
        <v>0</v>
      </c>
      <c r="L39" s="65">
        <f t="shared" si="6"/>
        <v>0</v>
      </c>
      <c r="M39" s="65">
        <f t="shared" si="6"/>
        <v>0</v>
      </c>
      <c r="N39" s="65">
        <f t="shared" si="6"/>
        <v>0</v>
      </c>
      <c r="O39" s="65">
        <f t="shared" si="6"/>
        <v>0</v>
      </c>
    </row>
    <row r="40" spans="2:15" ht="11.25">
      <c r="B40" s="69">
        <v>7</v>
      </c>
      <c r="C40" s="69">
        <v>3</v>
      </c>
      <c r="D40" s="43" t="s">
        <v>124</v>
      </c>
      <c r="E40" s="70">
        <v>110</v>
      </c>
      <c r="F40" s="70">
        <v>210</v>
      </c>
      <c r="G40" s="71">
        <f>J71</f>
        <v>43332</v>
      </c>
      <c r="H40" s="71">
        <f aca="true" t="shared" si="7" ref="H40:O40">K71</f>
        <v>0</v>
      </c>
      <c r="I40" s="71">
        <f t="shared" si="7"/>
        <v>0</v>
      </c>
      <c r="J40" s="71">
        <f t="shared" si="7"/>
        <v>43332</v>
      </c>
      <c r="K40" s="71">
        <f t="shared" si="7"/>
        <v>0</v>
      </c>
      <c r="L40" s="71">
        <f t="shared" si="7"/>
        <v>0</v>
      </c>
      <c r="M40" s="71">
        <f t="shared" si="7"/>
        <v>0</v>
      </c>
      <c r="N40" s="71">
        <f t="shared" si="7"/>
        <v>0</v>
      </c>
      <c r="O40" s="71">
        <f t="shared" si="7"/>
        <v>0</v>
      </c>
    </row>
    <row r="41" spans="2:15" ht="11.25">
      <c r="B41" s="69">
        <v>7</v>
      </c>
      <c r="C41" s="69">
        <v>3</v>
      </c>
      <c r="D41" s="43" t="s">
        <v>124</v>
      </c>
      <c r="E41" s="70">
        <v>240</v>
      </c>
      <c r="F41" s="70">
        <v>220</v>
      </c>
      <c r="G41" s="71">
        <f>J74</f>
        <v>28721</v>
      </c>
      <c r="H41" s="71">
        <f aca="true" t="shared" si="8" ref="H41:O41">K74</f>
        <v>0</v>
      </c>
      <c r="I41" s="71">
        <f t="shared" si="8"/>
        <v>0</v>
      </c>
      <c r="J41" s="71">
        <f t="shared" si="8"/>
        <v>28721</v>
      </c>
      <c r="K41" s="71">
        <f t="shared" si="8"/>
        <v>0</v>
      </c>
      <c r="L41" s="71">
        <f t="shared" si="8"/>
        <v>0</v>
      </c>
      <c r="M41" s="71">
        <f t="shared" si="8"/>
        <v>0</v>
      </c>
      <c r="N41" s="71">
        <f t="shared" si="8"/>
        <v>0</v>
      </c>
      <c r="O41" s="71">
        <f t="shared" si="8"/>
        <v>0</v>
      </c>
    </row>
    <row r="42" spans="2:15" ht="11.25">
      <c r="B42" s="69">
        <v>7</v>
      </c>
      <c r="C42" s="69">
        <v>3</v>
      </c>
      <c r="D42" s="43" t="s">
        <v>124</v>
      </c>
      <c r="E42" s="70">
        <v>240</v>
      </c>
      <c r="F42" s="70">
        <v>300</v>
      </c>
      <c r="G42" s="71">
        <f>J76</f>
        <v>10225</v>
      </c>
      <c r="H42" s="71">
        <f aca="true" t="shared" si="9" ref="H42:O42">K76</f>
        <v>0</v>
      </c>
      <c r="I42" s="71">
        <f t="shared" si="9"/>
        <v>0</v>
      </c>
      <c r="J42" s="71">
        <f t="shared" si="9"/>
        <v>10225</v>
      </c>
      <c r="K42" s="71">
        <f t="shared" si="9"/>
        <v>0</v>
      </c>
      <c r="L42" s="71">
        <f t="shared" si="9"/>
        <v>0</v>
      </c>
      <c r="M42" s="71">
        <f t="shared" si="9"/>
        <v>0</v>
      </c>
      <c r="N42" s="71">
        <f t="shared" si="9"/>
        <v>0</v>
      </c>
      <c r="O42" s="71">
        <f t="shared" si="9"/>
        <v>0</v>
      </c>
    </row>
    <row r="43" spans="2:15" ht="11.25">
      <c r="B43" s="38">
        <v>7</v>
      </c>
      <c r="C43" s="38">
        <v>3</v>
      </c>
      <c r="D43" s="39" t="s">
        <v>84</v>
      </c>
      <c r="E43" s="40"/>
      <c r="F43" s="41"/>
      <c r="G43" s="68">
        <f>G45+G46+G44</f>
        <v>0</v>
      </c>
      <c r="H43" s="68">
        <f aca="true" t="shared" si="10" ref="H43:O43">H45+H46+H44</f>
        <v>0</v>
      </c>
      <c r="I43" s="68">
        <f t="shared" si="10"/>
        <v>0</v>
      </c>
      <c r="J43" s="68">
        <f t="shared" si="10"/>
        <v>0</v>
      </c>
      <c r="K43" s="68">
        <f t="shared" si="10"/>
        <v>0</v>
      </c>
      <c r="L43" s="68">
        <f t="shared" si="10"/>
        <v>0</v>
      </c>
      <c r="M43" s="68">
        <f t="shared" si="10"/>
        <v>105460</v>
      </c>
      <c r="N43" s="68">
        <f t="shared" si="10"/>
        <v>0</v>
      </c>
      <c r="O43" s="68">
        <f t="shared" si="10"/>
        <v>0</v>
      </c>
    </row>
    <row r="44" spans="2:15" ht="11.25">
      <c r="B44" s="42">
        <v>7</v>
      </c>
      <c r="C44" s="42">
        <v>3</v>
      </c>
      <c r="D44" s="43" t="s">
        <v>84</v>
      </c>
      <c r="E44" s="211">
        <v>110</v>
      </c>
      <c r="F44" s="4">
        <v>210</v>
      </c>
      <c r="G44" s="71">
        <f>J81</f>
        <v>0</v>
      </c>
      <c r="H44" s="71">
        <f aca="true" t="shared" si="11" ref="H44:O44">K81</f>
        <v>0</v>
      </c>
      <c r="I44" s="71">
        <f t="shared" si="11"/>
        <v>0</v>
      </c>
      <c r="J44" s="71">
        <f t="shared" si="11"/>
        <v>0</v>
      </c>
      <c r="K44" s="71">
        <f t="shared" si="11"/>
        <v>0</v>
      </c>
      <c r="L44" s="71">
        <f t="shared" si="11"/>
        <v>0</v>
      </c>
      <c r="M44" s="71">
        <f t="shared" si="11"/>
        <v>43332</v>
      </c>
      <c r="N44" s="71">
        <f t="shared" si="11"/>
        <v>0</v>
      </c>
      <c r="O44" s="71">
        <f t="shared" si="11"/>
        <v>0</v>
      </c>
    </row>
    <row r="45" spans="2:15" ht="11.25">
      <c r="B45" s="42">
        <v>7</v>
      </c>
      <c r="C45" s="42">
        <v>3</v>
      </c>
      <c r="D45" s="43" t="s">
        <v>84</v>
      </c>
      <c r="E45" s="211">
        <v>240</v>
      </c>
      <c r="F45" s="4">
        <v>220</v>
      </c>
      <c r="G45" s="71">
        <f>J84</f>
        <v>0</v>
      </c>
      <c r="H45" s="71">
        <f aca="true" t="shared" si="12" ref="H45:O45">K84</f>
        <v>0</v>
      </c>
      <c r="I45" s="71">
        <f t="shared" si="12"/>
        <v>0</v>
      </c>
      <c r="J45" s="71">
        <f t="shared" si="12"/>
        <v>0</v>
      </c>
      <c r="K45" s="71">
        <f t="shared" si="12"/>
        <v>0</v>
      </c>
      <c r="L45" s="71">
        <f t="shared" si="12"/>
        <v>0</v>
      </c>
      <c r="M45" s="71">
        <f t="shared" si="12"/>
        <v>39305</v>
      </c>
      <c r="N45" s="71">
        <f t="shared" si="12"/>
        <v>0</v>
      </c>
      <c r="O45" s="71">
        <f t="shared" si="12"/>
        <v>0</v>
      </c>
    </row>
    <row r="46" spans="2:15" ht="11.25">
      <c r="B46" s="42">
        <v>7</v>
      </c>
      <c r="C46" s="42">
        <v>3</v>
      </c>
      <c r="D46" s="43" t="s">
        <v>84</v>
      </c>
      <c r="E46" s="211">
        <v>240</v>
      </c>
      <c r="F46" s="4">
        <v>300</v>
      </c>
      <c r="G46" s="71">
        <f>J86</f>
        <v>0</v>
      </c>
      <c r="H46" s="71">
        <f aca="true" t="shared" si="13" ref="H46:O46">K86</f>
        <v>0</v>
      </c>
      <c r="I46" s="71">
        <f t="shared" si="13"/>
        <v>0</v>
      </c>
      <c r="J46" s="71">
        <f t="shared" si="13"/>
        <v>0</v>
      </c>
      <c r="K46" s="71">
        <f t="shared" si="13"/>
        <v>0</v>
      </c>
      <c r="L46" s="71">
        <f t="shared" si="13"/>
        <v>0</v>
      </c>
      <c r="M46" s="71">
        <f t="shared" si="13"/>
        <v>22823</v>
      </c>
      <c r="N46" s="71">
        <f t="shared" si="13"/>
        <v>0</v>
      </c>
      <c r="O46" s="71">
        <f t="shared" si="13"/>
        <v>0</v>
      </c>
    </row>
    <row r="47" spans="4:15" ht="11.25">
      <c r="D47" s="46" t="s">
        <v>58</v>
      </c>
      <c r="F47" s="72"/>
      <c r="G47" s="73">
        <f>G34</f>
        <v>105460</v>
      </c>
      <c r="H47" s="74" t="s">
        <v>59</v>
      </c>
      <c r="I47" s="74" t="s">
        <v>59</v>
      </c>
      <c r="J47" s="73">
        <f>J34</f>
        <v>105460</v>
      </c>
      <c r="K47" s="74" t="s">
        <v>59</v>
      </c>
      <c r="L47" s="74" t="s">
        <v>59</v>
      </c>
      <c r="M47" s="73">
        <f>M34</f>
        <v>105460</v>
      </c>
      <c r="N47" s="74" t="s">
        <v>59</v>
      </c>
      <c r="O47" s="74" t="s">
        <v>59</v>
      </c>
    </row>
    <row r="48" spans="6:15" ht="11.25">
      <c r="F48" s="46" t="s">
        <v>60</v>
      </c>
      <c r="G48" s="73">
        <f>G47</f>
        <v>105460</v>
      </c>
      <c r="H48" s="74" t="s">
        <v>59</v>
      </c>
      <c r="I48" s="74" t="s">
        <v>59</v>
      </c>
      <c r="J48" s="73">
        <f>J47</f>
        <v>105460</v>
      </c>
      <c r="K48" s="74" t="s">
        <v>59</v>
      </c>
      <c r="L48" s="74" t="s">
        <v>59</v>
      </c>
      <c r="M48" s="73">
        <f>M47</f>
        <v>105460</v>
      </c>
      <c r="N48" s="74" t="s">
        <v>59</v>
      </c>
      <c r="O48" s="74" t="s">
        <v>59</v>
      </c>
    </row>
    <row r="49" spans="7:13" ht="11.25">
      <c r="G49" s="75"/>
      <c r="J49" s="75"/>
      <c r="M49" s="75"/>
    </row>
    <row r="50" spans="7:13" ht="11.25">
      <c r="G50" s="75"/>
      <c r="J50" s="75"/>
      <c r="M50" s="75"/>
    </row>
    <row r="51" spans="1:18" ht="11.25">
      <c r="A51" s="118" t="s">
        <v>61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3" spans="1:18" s="57" customFormat="1" ht="22.5" customHeight="1">
      <c r="A53" s="127" t="s">
        <v>11</v>
      </c>
      <c r="B53" s="128"/>
      <c r="C53" s="129"/>
      <c r="D53" s="136" t="s">
        <v>12</v>
      </c>
      <c r="E53" s="124" t="s">
        <v>49</v>
      </c>
      <c r="F53" s="125"/>
      <c r="G53" s="125"/>
      <c r="H53" s="126"/>
      <c r="I53" s="120" t="s">
        <v>50</v>
      </c>
      <c r="J53" s="123" t="s">
        <v>51</v>
      </c>
      <c r="K53" s="123"/>
      <c r="L53" s="123"/>
      <c r="M53" s="123"/>
      <c r="N53" s="123"/>
      <c r="O53" s="123"/>
      <c r="P53" s="123"/>
      <c r="Q53" s="123"/>
      <c r="R53" s="123"/>
    </row>
    <row r="54" spans="1:18" s="57" customFormat="1" ht="23.25" customHeight="1">
      <c r="A54" s="130"/>
      <c r="B54" s="131"/>
      <c r="C54" s="132"/>
      <c r="D54" s="137"/>
      <c r="E54" s="120" t="s">
        <v>52</v>
      </c>
      <c r="F54" s="120" t="s">
        <v>53</v>
      </c>
      <c r="G54" s="120" t="s">
        <v>54</v>
      </c>
      <c r="H54" s="120" t="s">
        <v>55</v>
      </c>
      <c r="I54" s="121"/>
      <c r="J54" s="119" t="s">
        <v>68</v>
      </c>
      <c r="K54" s="119"/>
      <c r="L54" s="119"/>
      <c r="M54" s="119" t="s">
        <v>69</v>
      </c>
      <c r="N54" s="119"/>
      <c r="O54" s="119"/>
      <c r="P54" s="119" t="s">
        <v>70</v>
      </c>
      <c r="Q54" s="119"/>
      <c r="R54" s="119"/>
    </row>
    <row r="55" spans="1:18" s="57" customFormat="1" ht="46.5" customHeight="1">
      <c r="A55" s="133"/>
      <c r="B55" s="134"/>
      <c r="C55" s="135"/>
      <c r="D55" s="138"/>
      <c r="E55" s="122"/>
      <c r="F55" s="122"/>
      <c r="G55" s="122"/>
      <c r="H55" s="122"/>
      <c r="I55" s="122"/>
      <c r="J55" s="97" t="s">
        <v>56</v>
      </c>
      <c r="K55" s="97" t="s">
        <v>13</v>
      </c>
      <c r="L55" s="97" t="s">
        <v>57</v>
      </c>
      <c r="M55" s="97" t="s">
        <v>56</v>
      </c>
      <c r="N55" s="97" t="s">
        <v>13</v>
      </c>
      <c r="O55" s="97" t="s">
        <v>57</v>
      </c>
      <c r="P55" s="97" t="s">
        <v>56</v>
      </c>
      <c r="Q55" s="97" t="s">
        <v>13</v>
      </c>
      <c r="R55" s="97" t="s">
        <v>57</v>
      </c>
    </row>
    <row r="56" spans="1:18" ht="11.25">
      <c r="A56" s="115">
        <v>1</v>
      </c>
      <c r="B56" s="139"/>
      <c r="C56" s="114"/>
      <c r="D56" s="62">
        <f>A56+1</f>
        <v>2</v>
      </c>
      <c r="E56" s="62">
        <f>D56+1</f>
        <v>3</v>
      </c>
      <c r="F56" s="62">
        <f aca="true" t="shared" si="14" ref="F56:R56">E56+1</f>
        <v>4</v>
      </c>
      <c r="G56" s="62">
        <f t="shared" si="14"/>
        <v>5</v>
      </c>
      <c r="H56" s="62">
        <f t="shared" si="14"/>
        <v>6</v>
      </c>
      <c r="I56" s="62">
        <f t="shared" si="14"/>
        <v>7</v>
      </c>
      <c r="J56" s="62">
        <f t="shared" si="14"/>
        <v>8</v>
      </c>
      <c r="K56" s="62">
        <f t="shared" si="14"/>
        <v>9</v>
      </c>
      <c r="L56" s="62">
        <f t="shared" si="14"/>
        <v>10</v>
      </c>
      <c r="M56" s="62">
        <f t="shared" si="14"/>
        <v>11</v>
      </c>
      <c r="N56" s="62">
        <f t="shared" si="14"/>
        <v>12</v>
      </c>
      <c r="O56" s="62">
        <f t="shared" si="14"/>
        <v>13</v>
      </c>
      <c r="P56" s="62">
        <f t="shared" si="14"/>
        <v>14</v>
      </c>
      <c r="Q56" s="62">
        <f t="shared" si="14"/>
        <v>15</v>
      </c>
      <c r="R56" s="62">
        <f t="shared" si="14"/>
        <v>16</v>
      </c>
    </row>
    <row r="57" spans="1:18" ht="12.75" customHeight="1">
      <c r="A57" s="149" t="s">
        <v>33</v>
      </c>
      <c r="B57" s="150"/>
      <c r="C57" s="151"/>
      <c r="D57" s="16">
        <v>1</v>
      </c>
      <c r="E57" s="16">
        <v>7</v>
      </c>
      <c r="F57" s="19"/>
      <c r="G57" s="17"/>
      <c r="H57" s="17"/>
      <c r="I57" s="17"/>
      <c r="J57" s="76">
        <f>J58</f>
        <v>105460</v>
      </c>
      <c r="K57" s="76">
        <f aca="true" t="shared" si="15" ref="K57:R57">K58</f>
        <v>0</v>
      </c>
      <c r="L57" s="76">
        <f t="shared" si="15"/>
        <v>0</v>
      </c>
      <c r="M57" s="76">
        <f t="shared" si="15"/>
        <v>105460</v>
      </c>
      <c r="N57" s="76">
        <f t="shared" si="15"/>
        <v>0</v>
      </c>
      <c r="O57" s="76">
        <f t="shared" si="15"/>
        <v>0</v>
      </c>
      <c r="P57" s="76">
        <f>P58</f>
        <v>105460</v>
      </c>
      <c r="Q57" s="76">
        <f t="shared" si="15"/>
        <v>0</v>
      </c>
      <c r="R57" s="76">
        <f t="shared" si="15"/>
        <v>0</v>
      </c>
    </row>
    <row r="58" spans="1:18" ht="21.75" customHeight="1">
      <c r="A58" s="149" t="s">
        <v>80</v>
      </c>
      <c r="B58" s="150"/>
      <c r="C58" s="151"/>
      <c r="D58" s="16">
        <f>D57+1</f>
        <v>2</v>
      </c>
      <c r="E58" s="16">
        <v>7</v>
      </c>
      <c r="F58" s="19">
        <v>3</v>
      </c>
      <c r="G58" s="17"/>
      <c r="H58" s="17"/>
      <c r="I58" s="17"/>
      <c r="J58" s="77">
        <f aca="true" t="shared" si="16" ref="J58:R58">J59+J79</f>
        <v>105460</v>
      </c>
      <c r="K58" s="77">
        <f t="shared" si="16"/>
        <v>0</v>
      </c>
      <c r="L58" s="77">
        <f t="shared" si="16"/>
        <v>0</v>
      </c>
      <c r="M58" s="77">
        <f t="shared" si="16"/>
        <v>105460</v>
      </c>
      <c r="N58" s="77">
        <f t="shared" si="16"/>
        <v>0</v>
      </c>
      <c r="O58" s="77">
        <f t="shared" si="16"/>
        <v>0</v>
      </c>
      <c r="P58" s="77">
        <f t="shared" si="16"/>
        <v>105460</v>
      </c>
      <c r="Q58" s="77">
        <f t="shared" si="16"/>
        <v>0</v>
      </c>
      <c r="R58" s="77">
        <f t="shared" si="16"/>
        <v>0</v>
      </c>
    </row>
    <row r="59" spans="1:18" ht="39.75" customHeight="1">
      <c r="A59" s="152" t="s">
        <v>72</v>
      </c>
      <c r="B59" s="153"/>
      <c r="C59" s="154"/>
      <c r="D59" s="78">
        <f>D58+1</f>
        <v>3</v>
      </c>
      <c r="E59" s="78">
        <v>7</v>
      </c>
      <c r="F59" s="78">
        <v>3</v>
      </c>
      <c r="G59" s="79" t="s">
        <v>30</v>
      </c>
      <c r="H59" s="80"/>
      <c r="I59" s="81"/>
      <c r="J59" s="82">
        <f>J60</f>
        <v>105460</v>
      </c>
      <c r="K59" s="82">
        <f aca="true" t="shared" si="17" ref="K59:R59">K60</f>
        <v>0</v>
      </c>
      <c r="L59" s="82">
        <f t="shared" si="17"/>
        <v>0</v>
      </c>
      <c r="M59" s="82">
        <f t="shared" si="17"/>
        <v>105460</v>
      </c>
      <c r="N59" s="82">
        <f t="shared" si="17"/>
        <v>0</v>
      </c>
      <c r="O59" s="82">
        <f t="shared" si="17"/>
        <v>0</v>
      </c>
      <c r="P59" s="82">
        <f t="shared" si="17"/>
        <v>0</v>
      </c>
      <c r="Q59" s="82">
        <f t="shared" si="17"/>
        <v>0</v>
      </c>
      <c r="R59" s="82">
        <f t="shared" si="17"/>
        <v>0</v>
      </c>
    </row>
    <row r="60" spans="1:18" ht="47.25" customHeight="1">
      <c r="A60" s="155" t="s">
        <v>31</v>
      </c>
      <c r="B60" s="156"/>
      <c r="C60" s="157"/>
      <c r="D60" s="35">
        <f>D59+1</f>
        <v>4</v>
      </c>
      <c r="E60" s="35">
        <v>7</v>
      </c>
      <c r="F60" s="35">
        <v>3</v>
      </c>
      <c r="G60" s="36" t="s">
        <v>120</v>
      </c>
      <c r="H60" s="6"/>
      <c r="I60" s="5"/>
      <c r="J60" s="83">
        <f>J61+J69</f>
        <v>105460</v>
      </c>
      <c r="K60" s="83">
        <f aca="true" t="shared" si="18" ref="K60:R60">K61+K69</f>
        <v>0</v>
      </c>
      <c r="L60" s="83">
        <f t="shared" si="18"/>
        <v>0</v>
      </c>
      <c r="M60" s="83">
        <f t="shared" si="18"/>
        <v>105460</v>
      </c>
      <c r="N60" s="83">
        <f t="shared" si="18"/>
        <v>0</v>
      </c>
      <c r="O60" s="83">
        <f t="shared" si="18"/>
        <v>0</v>
      </c>
      <c r="P60" s="83">
        <f t="shared" si="18"/>
        <v>0</v>
      </c>
      <c r="Q60" s="83">
        <f t="shared" si="18"/>
        <v>0</v>
      </c>
      <c r="R60" s="83">
        <f t="shared" si="18"/>
        <v>0</v>
      </c>
    </row>
    <row r="61" spans="1:18" ht="20.25" customHeight="1">
      <c r="A61" s="155" t="s">
        <v>121</v>
      </c>
      <c r="B61" s="156"/>
      <c r="C61" s="157"/>
      <c r="D61" s="35">
        <f>D60+1</f>
        <v>5</v>
      </c>
      <c r="E61" s="35">
        <v>7</v>
      </c>
      <c r="F61" s="35">
        <v>3</v>
      </c>
      <c r="G61" s="36" t="s">
        <v>32</v>
      </c>
      <c r="H61" s="6"/>
      <c r="I61" s="5"/>
      <c r="J61" s="83">
        <f>J62</f>
        <v>23182</v>
      </c>
      <c r="K61" s="83">
        <f aca="true" t="shared" si="19" ref="K61:R61">K62</f>
        <v>0</v>
      </c>
      <c r="L61" s="83">
        <f t="shared" si="19"/>
        <v>0</v>
      </c>
      <c r="M61" s="83">
        <f t="shared" si="19"/>
        <v>23182</v>
      </c>
      <c r="N61" s="83">
        <f t="shared" si="19"/>
        <v>0</v>
      </c>
      <c r="O61" s="83">
        <f t="shared" si="19"/>
        <v>0</v>
      </c>
      <c r="P61" s="83">
        <f t="shared" si="19"/>
        <v>0</v>
      </c>
      <c r="Q61" s="83">
        <f t="shared" si="19"/>
        <v>0</v>
      </c>
      <c r="R61" s="83">
        <f t="shared" si="19"/>
        <v>0</v>
      </c>
    </row>
    <row r="62" spans="1:18" ht="48" customHeight="1">
      <c r="A62" s="158" t="s">
        <v>81</v>
      </c>
      <c r="B62" s="159"/>
      <c r="C62" s="160"/>
      <c r="D62" s="38">
        <f>D61+1</f>
        <v>6</v>
      </c>
      <c r="E62" s="38">
        <v>7</v>
      </c>
      <c r="F62" s="38">
        <v>3</v>
      </c>
      <c r="G62" s="39" t="s">
        <v>82</v>
      </c>
      <c r="H62" s="6"/>
      <c r="I62" s="5"/>
      <c r="J62" s="95">
        <f>J63+J65</f>
        <v>23182</v>
      </c>
      <c r="K62" s="95">
        <f aca="true" t="shared" si="20" ref="K62:R62">K63+K65</f>
        <v>0</v>
      </c>
      <c r="L62" s="95">
        <f t="shared" si="20"/>
        <v>0</v>
      </c>
      <c r="M62" s="95">
        <f t="shared" si="20"/>
        <v>23182</v>
      </c>
      <c r="N62" s="95">
        <f t="shared" si="20"/>
        <v>0</v>
      </c>
      <c r="O62" s="95">
        <f t="shared" si="20"/>
        <v>0</v>
      </c>
      <c r="P62" s="95">
        <f t="shared" si="20"/>
        <v>0</v>
      </c>
      <c r="Q62" s="95">
        <f t="shared" si="20"/>
        <v>0</v>
      </c>
      <c r="R62" s="95">
        <f t="shared" si="20"/>
        <v>0</v>
      </c>
    </row>
    <row r="63" spans="1:18" ht="11.25">
      <c r="A63" s="146" t="s">
        <v>14</v>
      </c>
      <c r="B63" s="147"/>
      <c r="C63" s="148"/>
      <c r="D63" s="35">
        <f>D62+1</f>
        <v>7</v>
      </c>
      <c r="E63" s="35">
        <v>7</v>
      </c>
      <c r="F63" s="35">
        <v>3</v>
      </c>
      <c r="G63" s="39" t="s">
        <v>82</v>
      </c>
      <c r="H63" s="37">
        <v>240</v>
      </c>
      <c r="I63" s="44">
        <v>220</v>
      </c>
      <c r="J63" s="83">
        <f>J64</f>
        <v>10584</v>
      </c>
      <c r="K63" s="83">
        <f aca="true" t="shared" si="21" ref="K63:R63">K64</f>
        <v>0</v>
      </c>
      <c r="L63" s="83">
        <f t="shared" si="21"/>
        <v>0</v>
      </c>
      <c r="M63" s="83">
        <f t="shared" si="21"/>
        <v>10584</v>
      </c>
      <c r="N63" s="83">
        <f t="shared" si="21"/>
        <v>0</v>
      </c>
      <c r="O63" s="83">
        <f t="shared" si="21"/>
        <v>0</v>
      </c>
      <c r="P63" s="83">
        <f t="shared" si="21"/>
        <v>0</v>
      </c>
      <c r="Q63" s="83">
        <f t="shared" si="21"/>
        <v>0</v>
      </c>
      <c r="R63" s="83">
        <f t="shared" si="21"/>
        <v>0</v>
      </c>
    </row>
    <row r="64" spans="1:18" ht="11.25">
      <c r="A64" s="143" t="s">
        <v>15</v>
      </c>
      <c r="B64" s="144"/>
      <c r="C64" s="145"/>
      <c r="D64" s="42">
        <f>D63+1</f>
        <v>8</v>
      </c>
      <c r="E64" s="42">
        <v>7</v>
      </c>
      <c r="F64" s="42">
        <v>3</v>
      </c>
      <c r="G64" s="43" t="s">
        <v>82</v>
      </c>
      <c r="H64" s="6">
        <v>244</v>
      </c>
      <c r="I64" s="4">
        <v>226</v>
      </c>
      <c r="J64" s="85">
        <f>'фин грам дошк'!F20</f>
        <v>10584</v>
      </c>
      <c r="K64" s="85"/>
      <c r="L64" s="85"/>
      <c r="M64" s="85">
        <f>'фин грам дошк'!F20</f>
        <v>10584</v>
      </c>
      <c r="N64" s="85"/>
      <c r="O64" s="85"/>
      <c r="P64" s="85"/>
      <c r="Q64" s="85"/>
      <c r="R64" s="85"/>
    </row>
    <row r="65" spans="1:18" ht="18.75" customHeight="1">
      <c r="A65" s="155" t="s">
        <v>16</v>
      </c>
      <c r="B65" s="156"/>
      <c r="C65" s="157"/>
      <c r="D65" s="42">
        <f>D64+1</f>
        <v>9</v>
      </c>
      <c r="E65" s="35">
        <v>7</v>
      </c>
      <c r="F65" s="35">
        <v>3</v>
      </c>
      <c r="G65" s="39" t="s">
        <v>82</v>
      </c>
      <c r="H65" s="37">
        <v>240</v>
      </c>
      <c r="I65" s="44">
        <v>300</v>
      </c>
      <c r="J65" s="83">
        <f>J66+J67</f>
        <v>12598</v>
      </c>
      <c r="K65" s="83">
        <f aca="true" t="shared" si="22" ref="K65:R65">K66+K67</f>
        <v>0</v>
      </c>
      <c r="L65" s="83">
        <f t="shared" si="22"/>
        <v>0</v>
      </c>
      <c r="M65" s="83">
        <f t="shared" si="22"/>
        <v>12598</v>
      </c>
      <c r="N65" s="83">
        <f t="shared" si="22"/>
        <v>0</v>
      </c>
      <c r="O65" s="83">
        <f t="shared" si="22"/>
        <v>0</v>
      </c>
      <c r="P65" s="83">
        <f t="shared" si="22"/>
        <v>0</v>
      </c>
      <c r="Q65" s="83">
        <f t="shared" si="22"/>
        <v>0</v>
      </c>
      <c r="R65" s="83">
        <f t="shared" si="22"/>
        <v>0</v>
      </c>
    </row>
    <row r="66" spans="1:18" ht="21.75" customHeight="1">
      <c r="A66" s="140" t="s">
        <v>17</v>
      </c>
      <c r="B66" s="141"/>
      <c r="C66" s="142"/>
      <c r="D66" s="42">
        <f>D65+1</f>
        <v>10</v>
      </c>
      <c r="E66" s="42">
        <v>7</v>
      </c>
      <c r="F66" s="42">
        <v>3</v>
      </c>
      <c r="G66" s="43" t="s">
        <v>82</v>
      </c>
      <c r="H66" s="6">
        <v>244</v>
      </c>
      <c r="I66" s="4">
        <v>310</v>
      </c>
      <c r="J66" s="94"/>
      <c r="K66" s="85"/>
      <c r="L66" s="85"/>
      <c r="M66" s="85"/>
      <c r="N66" s="85"/>
      <c r="O66" s="85"/>
      <c r="P66" s="85"/>
      <c r="Q66" s="85"/>
      <c r="R66" s="85"/>
    </row>
    <row r="67" spans="1:18" ht="21.75" customHeight="1">
      <c r="A67" s="140" t="s">
        <v>18</v>
      </c>
      <c r="B67" s="141"/>
      <c r="C67" s="142"/>
      <c r="D67" s="42">
        <f>D66+1</f>
        <v>11</v>
      </c>
      <c r="E67" s="42">
        <v>7</v>
      </c>
      <c r="F67" s="42">
        <v>3</v>
      </c>
      <c r="G67" s="43" t="s">
        <v>82</v>
      </c>
      <c r="H67" s="6">
        <v>244</v>
      </c>
      <c r="I67" s="4">
        <v>340</v>
      </c>
      <c r="J67" s="85">
        <f>J68</f>
        <v>12598</v>
      </c>
      <c r="K67" s="85">
        <f aca="true" t="shared" si="23" ref="K67:R67">K68</f>
        <v>0</v>
      </c>
      <c r="L67" s="85">
        <f t="shared" si="23"/>
        <v>0</v>
      </c>
      <c r="M67" s="85">
        <f t="shared" si="23"/>
        <v>12598</v>
      </c>
      <c r="N67" s="85">
        <f t="shared" si="23"/>
        <v>0</v>
      </c>
      <c r="O67" s="85">
        <f t="shared" si="23"/>
        <v>0</v>
      </c>
      <c r="P67" s="85">
        <f t="shared" si="23"/>
        <v>0</v>
      </c>
      <c r="Q67" s="85">
        <f t="shared" si="23"/>
        <v>0</v>
      </c>
      <c r="R67" s="85">
        <f t="shared" si="23"/>
        <v>0</v>
      </c>
    </row>
    <row r="68" spans="1:18" ht="35.25" customHeight="1">
      <c r="A68" s="140" t="s">
        <v>85</v>
      </c>
      <c r="B68" s="141"/>
      <c r="C68" s="142"/>
      <c r="D68" s="42">
        <f>D67+1</f>
        <v>12</v>
      </c>
      <c r="E68" s="42">
        <v>7</v>
      </c>
      <c r="F68" s="42">
        <v>3</v>
      </c>
      <c r="G68" s="43" t="s">
        <v>82</v>
      </c>
      <c r="H68" s="6">
        <v>244</v>
      </c>
      <c r="I68" s="4">
        <v>346</v>
      </c>
      <c r="J68" s="94">
        <f>'фин грам дошк'!D29</f>
        <v>12598</v>
      </c>
      <c r="K68" s="85"/>
      <c r="L68" s="85"/>
      <c r="M68" s="85">
        <f>'фин грам дошк'!D29</f>
        <v>12598</v>
      </c>
      <c r="N68" s="85"/>
      <c r="O68" s="85"/>
      <c r="P68" s="85"/>
      <c r="Q68" s="85"/>
      <c r="R68" s="85"/>
    </row>
    <row r="69" spans="1:18" s="200" customFormat="1" ht="22.5" customHeight="1">
      <c r="A69" s="155" t="s">
        <v>122</v>
      </c>
      <c r="B69" s="156"/>
      <c r="C69" s="157"/>
      <c r="D69" s="35">
        <f>D68+1</f>
        <v>13</v>
      </c>
      <c r="E69" s="35">
        <v>7</v>
      </c>
      <c r="F69" s="35">
        <v>3</v>
      </c>
      <c r="G69" s="36" t="s">
        <v>123</v>
      </c>
      <c r="H69" s="37"/>
      <c r="I69" s="44"/>
      <c r="J69" s="199">
        <f>J70</f>
        <v>82278</v>
      </c>
      <c r="K69" s="199">
        <f aca="true" t="shared" si="24" ref="K69:R69">K70</f>
        <v>0</v>
      </c>
      <c r="L69" s="199">
        <f t="shared" si="24"/>
        <v>0</v>
      </c>
      <c r="M69" s="199">
        <f t="shared" si="24"/>
        <v>82278</v>
      </c>
      <c r="N69" s="199">
        <f t="shared" si="24"/>
        <v>0</v>
      </c>
      <c r="O69" s="199">
        <f t="shared" si="24"/>
        <v>0</v>
      </c>
      <c r="P69" s="199">
        <f t="shared" si="24"/>
        <v>0</v>
      </c>
      <c r="Q69" s="199">
        <f t="shared" si="24"/>
        <v>0</v>
      </c>
      <c r="R69" s="199">
        <f t="shared" si="24"/>
        <v>0</v>
      </c>
    </row>
    <row r="70" spans="1:18" ht="35.25" customHeight="1">
      <c r="A70" s="158" t="s">
        <v>81</v>
      </c>
      <c r="B70" s="159"/>
      <c r="C70" s="160"/>
      <c r="D70" s="38">
        <f>D69+1</f>
        <v>14</v>
      </c>
      <c r="E70" s="38">
        <v>7</v>
      </c>
      <c r="F70" s="38">
        <v>3</v>
      </c>
      <c r="G70" s="39" t="s">
        <v>124</v>
      </c>
      <c r="H70" s="40"/>
      <c r="I70" s="41"/>
      <c r="J70" s="95">
        <f>J71+J74+J76</f>
        <v>82278</v>
      </c>
      <c r="K70" s="95">
        <f aca="true" t="shared" si="25" ref="K70:R70">K71+K74+K76</f>
        <v>0</v>
      </c>
      <c r="L70" s="95">
        <f t="shared" si="25"/>
        <v>0</v>
      </c>
      <c r="M70" s="95">
        <f t="shared" si="25"/>
        <v>82278</v>
      </c>
      <c r="N70" s="95">
        <f t="shared" si="25"/>
        <v>0</v>
      </c>
      <c r="O70" s="95">
        <f t="shared" si="25"/>
        <v>0</v>
      </c>
      <c r="P70" s="95">
        <f t="shared" si="25"/>
        <v>0</v>
      </c>
      <c r="Q70" s="95">
        <f t="shared" si="25"/>
        <v>0</v>
      </c>
      <c r="R70" s="95">
        <f t="shared" si="25"/>
        <v>0</v>
      </c>
    </row>
    <row r="71" spans="1:18" s="89" customFormat="1" ht="21" customHeight="1">
      <c r="A71" s="205" t="s">
        <v>125</v>
      </c>
      <c r="B71" s="206"/>
      <c r="C71" s="207"/>
      <c r="D71" s="45">
        <f>D70+1</f>
        <v>15</v>
      </c>
      <c r="E71" s="45">
        <v>7</v>
      </c>
      <c r="F71" s="45">
        <v>3</v>
      </c>
      <c r="G71" s="201" t="s">
        <v>124</v>
      </c>
      <c r="H71" s="202">
        <v>110</v>
      </c>
      <c r="I71" s="203">
        <v>210</v>
      </c>
      <c r="J71" s="204">
        <f>J72+J73</f>
        <v>43332</v>
      </c>
      <c r="K71" s="204">
        <f aca="true" t="shared" si="26" ref="K71:R71">K72+K73</f>
        <v>0</v>
      </c>
      <c r="L71" s="204">
        <f t="shared" si="26"/>
        <v>0</v>
      </c>
      <c r="M71" s="204">
        <f t="shared" si="26"/>
        <v>43332</v>
      </c>
      <c r="N71" s="204">
        <f t="shared" si="26"/>
        <v>0</v>
      </c>
      <c r="O71" s="204">
        <f t="shared" si="26"/>
        <v>0</v>
      </c>
      <c r="P71" s="204">
        <f t="shared" si="26"/>
        <v>0</v>
      </c>
      <c r="Q71" s="204">
        <f t="shared" si="26"/>
        <v>0</v>
      </c>
      <c r="R71" s="204">
        <f t="shared" si="26"/>
        <v>0</v>
      </c>
    </row>
    <row r="72" spans="1:18" ht="11.25">
      <c r="A72" s="100" t="s">
        <v>126</v>
      </c>
      <c r="B72" s="98"/>
      <c r="C72" s="99"/>
      <c r="D72" s="42">
        <f>D71+1</f>
        <v>16</v>
      </c>
      <c r="E72" s="42">
        <v>7</v>
      </c>
      <c r="F72" s="42">
        <v>3</v>
      </c>
      <c r="G72" s="43" t="s">
        <v>124</v>
      </c>
      <c r="H72" s="6">
        <v>111</v>
      </c>
      <c r="I72" s="4">
        <v>211</v>
      </c>
      <c r="J72" s="94">
        <f>'фин грам школа'!G26</f>
        <v>33280</v>
      </c>
      <c r="K72" s="85"/>
      <c r="L72" s="85"/>
      <c r="M72" s="85">
        <f>J72</f>
        <v>33280</v>
      </c>
      <c r="N72" s="85"/>
      <c r="O72" s="85"/>
      <c r="P72" s="85"/>
      <c r="Q72" s="85"/>
      <c r="R72" s="85"/>
    </row>
    <row r="73" spans="1:18" ht="22.5" customHeight="1">
      <c r="A73" s="140" t="s">
        <v>127</v>
      </c>
      <c r="B73" s="141"/>
      <c r="C73" s="142"/>
      <c r="D73" s="42">
        <f>D72+1</f>
        <v>17</v>
      </c>
      <c r="E73" s="42">
        <v>7</v>
      </c>
      <c r="F73" s="42">
        <v>3</v>
      </c>
      <c r="G73" s="43" t="s">
        <v>124</v>
      </c>
      <c r="H73" s="6">
        <v>119</v>
      </c>
      <c r="I73" s="4">
        <v>213</v>
      </c>
      <c r="J73" s="94">
        <f>'фин грам школа'!E43</f>
        <v>10052</v>
      </c>
      <c r="K73" s="85"/>
      <c r="L73" s="85"/>
      <c r="M73" s="85">
        <f>'фин грам школа'!E43</f>
        <v>10052</v>
      </c>
      <c r="N73" s="85"/>
      <c r="O73" s="85"/>
      <c r="P73" s="85"/>
      <c r="Q73" s="85"/>
      <c r="R73" s="85"/>
    </row>
    <row r="74" spans="1:18" s="89" customFormat="1" ht="11.25">
      <c r="A74" s="208" t="s">
        <v>14</v>
      </c>
      <c r="B74" s="209"/>
      <c r="C74" s="210"/>
      <c r="D74" s="45">
        <f>D73+1</f>
        <v>18</v>
      </c>
      <c r="E74" s="45">
        <v>7</v>
      </c>
      <c r="F74" s="45">
        <v>3</v>
      </c>
      <c r="G74" s="201" t="s">
        <v>124</v>
      </c>
      <c r="H74" s="202">
        <v>240</v>
      </c>
      <c r="I74" s="203">
        <v>220</v>
      </c>
      <c r="J74" s="204">
        <f>J75</f>
        <v>28721</v>
      </c>
      <c r="K74" s="204">
        <f aca="true" t="shared" si="27" ref="K74:R74">K75</f>
        <v>0</v>
      </c>
      <c r="L74" s="204">
        <f t="shared" si="27"/>
        <v>0</v>
      </c>
      <c r="M74" s="204">
        <f t="shared" si="27"/>
        <v>28721</v>
      </c>
      <c r="N74" s="204">
        <f t="shared" si="27"/>
        <v>0</v>
      </c>
      <c r="O74" s="204">
        <f t="shared" si="27"/>
        <v>0</v>
      </c>
      <c r="P74" s="204">
        <f t="shared" si="27"/>
        <v>0</v>
      </c>
      <c r="Q74" s="204">
        <f t="shared" si="27"/>
        <v>0</v>
      </c>
      <c r="R74" s="204">
        <f t="shared" si="27"/>
        <v>0</v>
      </c>
    </row>
    <row r="75" spans="1:18" ht="11.25">
      <c r="A75" s="143" t="s">
        <v>15</v>
      </c>
      <c r="B75" s="144"/>
      <c r="C75" s="145"/>
      <c r="D75" s="42">
        <f>D74+1</f>
        <v>19</v>
      </c>
      <c r="E75" s="42">
        <v>7</v>
      </c>
      <c r="F75" s="42">
        <v>3</v>
      </c>
      <c r="G75" s="43" t="s">
        <v>124</v>
      </c>
      <c r="H75" s="6">
        <v>244</v>
      </c>
      <c r="I75" s="4">
        <v>226</v>
      </c>
      <c r="J75" s="94">
        <f>'фин грам школа'!F58</f>
        <v>28721</v>
      </c>
      <c r="K75" s="85"/>
      <c r="L75" s="85"/>
      <c r="M75" s="85">
        <f>J75</f>
        <v>28721</v>
      </c>
      <c r="N75" s="85"/>
      <c r="O75" s="85"/>
      <c r="P75" s="85"/>
      <c r="Q75" s="85"/>
      <c r="R75" s="85"/>
    </row>
    <row r="76" spans="1:18" s="89" customFormat="1" ht="18.75" customHeight="1">
      <c r="A76" s="205" t="s">
        <v>16</v>
      </c>
      <c r="B76" s="206"/>
      <c r="C76" s="207"/>
      <c r="D76" s="45">
        <f>D75+1</f>
        <v>20</v>
      </c>
      <c r="E76" s="45">
        <v>7</v>
      </c>
      <c r="F76" s="45">
        <v>3</v>
      </c>
      <c r="G76" s="201" t="s">
        <v>124</v>
      </c>
      <c r="H76" s="202">
        <v>240</v>
      </c>
      <c r="I76" s="203">
        <v>300</v>
      </c>
      <c r="J76" s="204">
        <f>J77</f>
        <v>10225</v>
      </c>
      <c r="K76" s="204">
        <f aca="true" t="shared" si="28" ref="K76:R77">K77</f>
        <v>0</v>
      </c>
      <c r="L76" s="204">
        <f t="shared" si="28"/>
        <v>0</v>
      </c>
      <c r="M76" s="204">
        <f t="shared" si="28"/>
        <v>10225</v>
      </c>
      <c r="N76" s="204">
        <f t="shared" si="28"/>
        <v>0</v>
      </c>
      <c r="O76" s="204">
        <f t="shared" si="28"/>
        <v>0</v>
      </c>
      <c r="P76" s="204">
        <f t="shared" si="28"/>
        <v>0</v>
      </c>
      <c r="Q76" s="204">
        <f t="shared" si="28"/>
        <v>0</v>
      </c>
      <c r="R76" s="204">
        <f t="shared" si="28"/>
        <v>0</v>
      </c>
    </row>
    <row r="77" spans="1:18" ht="21.75" customHeight="1">
      <c r="A77" s="140" t="s">
        <v>18</v>
      </c>
      <c r="B77" s="141"/>
      <c r="C77" s="142"/>
      <c r="D77" s="42">
        <f>D76+1</f>
        <v>21</v>
      </c>
      <c r="E77" s="42">
        <v>7</v>
      </c>
      <c r="F77" s="42">
        <v>3</v>
      </c>
      <c r="G77" s="43" t="s">
        <v>124</v>
      </c>
      <c r="H77" s="6">
        <v>244</v>
      </c>
      <c r="I77" s="4">
        <v>340</v>
      </c>
      <c r="J77" s="94">
        <f>J78</f>
        <v>10225</v>
      </c>
      <c r="K77" s="94">
        <f t="shared" si="28"/>
        <v>0</v>
      </c>
      <c r="L77" s="94">
        <f t="shared" si="28"/>
        <v>0</v>
      </c>
      <c r="M77" s="94">
        <f t="shared" si="28"/>
        <v>10225</v>
      </c>
      <c r="N77" s="94">
        <f t="shared" si="28"/>
        <v>0</v>
      </c>
      <c r="O77" s="94">
        <f t="shared" si="28"/>
        <v>0</v>
      </c>
      <c r="P77" s="94">
        <f t="shared" si="28"/>
        <v>0</v>
      </c>
      <c r="Q77" s="94">
        <f t="shared" si="28"/>
        <v>0</v>
      </c>
      <c r="R77" s="94">
        <f t="shared" si="28"/>
        <v>0</v>
      </c>
    </row>
    <row r="78" spans="1:18" ht="30" customHeight="1">
      <c r="A78" s="140" t="s">
        <v>85</v>
      </c>
      <c r="B78" s="141"/>
      <c r="C78" s="142"/>
      <c r="D78" s="42">
        <f>D77+1</f>
        <v>22</v>
      </c>
      <c r="E78" s="42">
        <v>7</v>
      </c>
      <c r="F78" s="42">
        <v>3</v>
      </c>
      <c r="G78" s="43" t="s">
        <v>124</v>
      </c>
      <c r="H78" s="6">
        <v>244</v>
      </c>
      <c r="I78" s="4">
        <v>346</v>
      </c>
      <c r="J78" s="94">
        <f>'фин грам школа'!D68</f>
        <v>10225</v>
      </c>
      <c r="K78" s="85"/>
      <c r="L78" s="85"/>
      <c r="M78" s="85">
        <f>J78</f>
        <v>10225</v>
      </c>
      <c r="N78" s="85"/>
      <c r="O78" s="85"/>
      <c r="P78" s="85"/>
      <c r="Q78" s="85"/>
      <c r="R78" s="85"/>
    </row>
    <row r="79" spans="1:18" ht="27.75" customHeight="1">
      <c r="A79" s="152" t="s">
        <v>71</v>
      </c>
      <c r="B79" s="153"/>
      <c r="C79" s="154"/>
      <c r="D79" s="78">
        <f>D78+1</f>
        <v>23</v>
      </c>
      <c r="E79" s="78">
        <v>7</v>
      </c>
      <c r="F79" s="78">
        <v>3</v>
      </c>
      <c r="G79" s="79" t="s">
        <v>73</v>
      </c>
      <c r="H79" s="87"/>
      <c r="I79" s="88"/>
      <c r="J79" s="96">
        <f>J80</f>
        <v>0</v>
      </c>
      <c r="K79" s="96">
        <f aca="true" t="shared" si="29" ref="K79:R79">K80</f>
        <v>0</v>
      </c>
      <c r="L79" s="96">
        <f t="shared" si="29"/>
        <v>0</v>
      </c>
      <c r="M79" s="96">
        <f t="shared" si="29"/>
        <v>0</v>
      </c>
      <c r="N79" s="96">
        <f t="shared" si="29"/>
        <v>0</v>
      </c>
      <c r="O79" s="96">
        <f t="shared" si="29"/>
        <v>0</v>
      </c>
      <c r="P79" s="96">
        <f t="shared" si="29"/>
        <v>105460</v>
      </c>
      <c r="Q79" s="96">
        <f t="shared" si="29"/>
        <v>0</v>
      </c>
      <c r="R79" s="96">
        <f t="shared" si="29"/>
        <v>0</v>
      </c>
    </row>
    <row r="80" spans="1:18" ht="19.5" customHeight="1">
      <c r="A80" s="155" t="s">
        <v>83</v>
      </c>
      <c r="B80" s="156"/>
      <c r="C80" s="157"/>
      <c r="D80" s="35">
        <f aca="true" t="shared" si="30" ref="D80:D87">D79+1</f>
        <v>24</v>
      </c>
      <c r="E80" s="35">
        <v>7</v>
      </c>
      <c r="F80" s="35">
        <v>3</v>
      </c>
      <c r="G80" s="36" t="s">
        <v>84</v>
      </c>
      <c r="H80" s="37"/>
      <c r="I80" s="44"/>
      <c r="J80" s="83">
        <f>J84+J86</f>
        <v>0</v>
      </c>
      <c r="K80" s="83">
        <f aca="true" t="shared" si="31" ref="K80:R80">K84+K86</f>
        <v>0</v>
      </c>
      <c r="L80" s="83">
        <f t="shared" si="31"/>
        <v>0</v>
      </c>
      <c r="M80" s="83">
        <f t="shared" si="31"/>
        <v>0</v>
      </c>
      <c r="N80" s="83">
        <f t="shared" si="31"/>
        <v>0</v>
      </c>
      <c r="O80" s="83">
        <f t="shared" si="31"/>
        <v>0</v>
      </c>
      <c r="P80" s="83">
        <f>P84+P86+P81</f>
        <v>105460</v>
      </c>
      <c r="Q80" s="83">
        <f t="shared" si="31"/>
        <v>0</v>
      </c>
      <c r="R80" s="83">
        <f t="shared" si="31"/>
        <v>0</v>
      </c>
    </row>
    <row r="81" spans="1:18" ht="19.5" customHeight="1">
      <c r="A81" s="205" t="s">
        <v>125</v>
      </c>
      <c r="B81" s="206"/>
      <c r="C81" s="207"/>
      <c r="D81" s="45">
        <f>D80+1</f>
        <v>25</v>
      </c>
      <c r="E81" s="45">
        <v>7</v>
      </c>
      <c r="F81" s="45">
        <v>3</v>
      </c>
      <c r="G81" s="201" t="s">
        <v>84</v>
      </c>
      <c r="H81" s="202">
        <v>110</v>
      </c>
      <c r="I81" s="203">
        <v>210</v>
      </c>
      <c r="J81" s="86">
        <f>J82+J83</f>
        <v>0</v>
      </c>
      <c r="K81" s="86">
        <f aca="true" t="shared" si="32" ref="K81:R81">K82+K83</f>
        <v>0</v>
      </c>
      <c r="L81" s="86">
        <f t="shared" si="32"/>
        <v>0</v>
      </c>
      <c r="M81" s="86">
        <f t="shared" si="32"/>
        <v>0</v>
      </c>
      <c r="N81" s="86">
        <f t="shared" si="32"/>
        <v>0</v>
      </c>
      <c r="O81" s="86">
        <f t="shared" si="32"/>
        <v>0</v>
      </c>
      <c r="P81" s="86">
        <f t="shared" si="32"/>
        <v>43332</v>
      </c>
      <c r="Q81" s="86">
        <f t="shared" si="32"/>
        <v>0</v>
      </c>
      <c r="R81" s="86">
        <f t="shared" si="32"/>
        <v>0</v>
      </c>
    </row>
    <row r="82" spans="1:18" ht="13.5" customHeight="1">
      <c r="A82" s="100" t="s">
        <v>126</v>
      </c>
      <c r="B82" s="98"/>
      <c r="C82" s="99"/>
      <c r="D82" s="42">
        <f>D81+1</f>
        <v>26</v>
      </c>
      <c r="E82" s="42">
        <v>7</v>
      </c>
      <c r="F82" s="42">
        <v>3</v>
      </c>
      <c r="G82" s="43" t="s">
        <v>84</v>
      </c>
      <c r="H82" s="6">
        <v>111</v>
      </c>
      <c r="I82" s="4">
        <v>211</v>
      </c>
      <c r="J82" s="85"/>
      <c r="K82" s="85"/>
      <c r="L82" s="85"/>
      <c r="M82" s="85"/>
      <c r="N82" s="85"/>
      <c r="O82" s="85"/>
      <c r="P82" s="85">
        <f>'фин грам школа'!G26</f>
        <v>33280</v>
      </c>
      <c r="Q82" s="85"/>
      <c r="R82" s="85"/>
    </row>
    <row r="83" spans="1:18" ht="19.5" customHeight="1">
      <c r="A83" s="140" t="s">
        <v>127</v>
      </c>
      <c r="B83" s="141"/>
      <c r="C83" s="142"/>
      <c r="D83" s="42">
        <f>D82+1</f>
        <v>27</v>
      </c>
      <c r="E83" s="42">
        <v>7</v>
      </c>
      <c r="F83" s="42">
        <v>3</v>
      </c>
      <c r="G83" s="43" t="s">
        <v>84</v>
      </c>
      <c r="H83" s="6">
        <v>119</v>
      </c>
      <c r="I83" s="4">
        <v>213</v>
      </c>
      <c r="J83" s="85"/>
      <c r="K83" s="85"/>
      <c r="L83" s="85"/>
      <c r="M83" s="85"/>
      <c r="N83" s="85"/>
      <c r="O83" s="85"/>
      <c r="P83" s="85">
        <f>'фин грам школа'!E43</f>
        <v>10052</v>
      </c>
      <c r="Q83" s="85"/>
      <c r="R83" s="85"/>
    </row>
    <row r="84" spans="1:18" s="89" customFormat="1" ht="11.25">
      <c r="A84" s="161" t="s">
        <v>14</v>
      </c>
      <c r="B84" s="162"/>
      <c r="C84" s="163"/>
      <c r="D84" s="38">
        <f>D83+1</f>
        <v>28</v>
      </c>
      <c r="E84" s="38">
        <v>7</v>
      </c>
      <c r="F84" s="38">
        <v>3</v>
      </c>
      <c r="G84" s="39" t="s">
        <v>84</v>
      </c>
      <c r="H84" s="40">
        <v>240</v>
      </c>
      <c r="I84" s="41">
        <v>220</v>
      </c>
      <c r="J84" s="84">
        <f>J85</f>
        <v>0</v>
      </c>
      <c r="K84" s="84">
        <f aca="true" t="shared" si="33" ref="K84:R84">K85</f>
        <v>0</v>
      </c>
      <c r="L84" s="84">
        <f t="shared" si="33"/>
        <v>0</v>
      </c>
      <c r="M84" s="84">
        <f t="shared" si="33"/>
        <v>0</v>
      </c>
      <c r="N84" s="84">
        <f t="shared" si="33"/>
        <v>0</v>
      </c>
      <c r="O84" s="84">
        <f t="shared" si="33"/>
        <v>0</v>
      </c>
      <c r="P84" s="84">
        <f t="shared" si="33"/>
        <v>39305</v>
      </c>
      <c r="Q84" s="84">
        <f t="shared" si="33"/>
        <v>0</v>
      </c>
      <c r="R84" s="84">
        <f t="shared" si="33"/>
        <v>0</v>
      </c>
    </row>
    <row r="85" spans="1:18" ht="11.25">
      <c r="A85" s="143" t="s">
        <v>15</v>
      </c>
      <c r="B85" s="144"/>
      <c r="C85" s="145"/>
      <c r="D85" s="42">
        <f t="shared" si="30"/>
        <v>29</v>
      </c>
      <c r="E85" s="42">
        <v>7</v>
      </c>
      <c r="F85" s="42">
        <v>3</v>
      </c>
      <c r="G85" s="43" t="s">
        <v>84</v>
      </c>
      <c r="H85" s="6">
        <v>244</v>
      </c>
      <c r="I85" s="4">
        <v>226</v>
      </c>
      <c r="J85" s="85"/>
      <c r="K85" s="85"/>
      <c r="L85" s="85"/>
      <c r="M85" s="85"/>
      <c r="N85" s="85"/>
      <c r="O85" s="85"/>
      <c r="P85" s="85">
        <f>'фин грам дошк'!F20+'фин грам школа'!F58</f>
        <v>39305</v>
      </c>
      <c r="Q85" s="85">
        <f>Q86+Q87+Q88+Q89</f>
        <v>0</v>
      </c>
      <c r="R85" s="85">
        <f>R86+R87+R88+R89</f>
        <v>0</v>
      </c>
    </row>
    <row r="86" spans="1:18" ht="21.75" customHeight="1">
      <c r="A86" s="155" t="s">
        <v>16</v>
      </c>
      <c r="B86" s="156"/>
      <c r="C86" s="157"/>
      <c r="D86" s="35">
        <f t="shared" si="30"/>
        <v>30</v>
      </c>
      <c r="E86" s="35">
        <v>7</v>
      </c>
      <c r="F86" s="35">
        <v>3</v>
      </c>
      <c r="G86" s="36" t="s">
        <v>84</v>
      </c>
      <c r="H86" s="37">
        <v>240</v>
      </c>
      <c r="I86" s="44">
        <v>300</v>
      </c>
      <c r="J86" s="83">
        <f>J87+J88</f>
        <v>0</v>
      </c>
      <c r="K86" s="83">
        <f aca="true" t="shared" si="34" ref="K86:R86">K87+K88</f>
        <v>0</v>
      </c>
      <c r="L86" s="83">
        <f t="shared" si="34"/>
        <v>0</v>
      </c>
      <c r="M86" s="83">
        <f t="shared" si="34"/>
        <v>0</v>
      </c>
      <c r="N86" s="83">
        <f t="shared" si="34"/>
        <v>0</v>
      </c>
      <c r="O86" s="83">
        <f t="shared" si="34"/>
        <v>0</v>
      </c>
      <c r="P86" s="83">
        <f t="shared" si="34"/>
        <v>22823</v>
      </c>
      <c r="Q86" s="83">
        <f t="shared" si="34"/>
        <v>0</v>
      </c>
      <c r="R86" s="83">
        <f t="shared" si="34"/>
        <v>0</v>
      </c>
    </row>
    <row r="87" spans="1:18" ht="22.5" customHeight="1">
      <c r="A87" s="140" t="s">
        <v>17</v>
      </c>
      <c r="B87" s="141"/>
      <c r="C87" s="142"/>
      <c r="D87" s="45">
        <f t="shared" si="30"/>
        <v>31</v>
      </c>
      <c r="E87" s="42">
        <v>7</v>
      </c>
      <c r="F87" s="42">
        <v>3</v>
      </c>
      <c r="G87" s="43" t="s">
        <v>84</v>
      </c>
      <c r="H87" s="6">
        <v>244</v>
      </c>
      <c r="I87" s="4">
        <v>310</v>
      </c>
      <c r="J87" s="86"/>
      <c r="K87" s="86"/>
      <c r="L87" s="86"/>
      <c r="M87" s="86"/>
      <c r="N87" s="84"/>
      <c r="O87" s="84"/>
      <c r="P87" s="94"/>
      <c r="Q87" s="84"/>
      <c r="R87" s="84"/>
    </row>
    <row r="88" spans="1:18" ht="21" customHeight="1">
      <c r="A88" s="140" t="s">
        <v>18</v>
      </c>
      <c r="B88" s="141"/>
      <c r="C88" s="142"/>
      <c r="D88" s="45">
        <f>D87+1</f>
        <v>32</v>
      </c>
      <c r="E88" s="42">
        <v>7</v>
      </c>
      <c r="F88" s="42">
        <v>3</v>
      </c>
      <c r="G88" s="43" t="s">
        <v>84</v>
      </c>
      <c r="H88" s="6">
        <v>240</v>
      </c>
      <c r="I88" s="4">
        <v>340</v>
      </c>
      <c r="J88" s="85">
        <f>J89</f>
        <v>0</v>
      </c>
      <c r="K88" s="85">
        <f aca="true" t="shared" si="35" ref="K88:R88">K89</f>
        <v>0</v>
      </c>
      <c r="L88" s="85">
        <f t="shared" si="35"/>
        <v>0</v>
      </c>
      <c r="M88" s="85">
        <f t="shared" si="35"/>
        <v>0</v>
      </c>
      <c r="N88" s="85">
        <f t="shared" si="35"/>
        <v>0</v>
      </c>
      <c r="O88" s="85">
        <f t="shared" si="35"/>
        <v>0</v>
      </c>
      <c r="P88" s="85">
        <f t="shared" si="35"/>
        <v>22823</v>
      </c>
      <c r="Q88" s="85">
        <f t="shared" si="35"/>
        <v>0</v>
      </c>
      <c r="R88" s="85">
        <f t="shared" si="35"/>
        <v>0</v>
      </c>
    </row>
    <row r="89" spans="1:18" ht="31.5" customHeight="1">
      <c r="A89" s="140" t="s">
        <v>85</v>
      </c>
      <c r="B89" s="141"/>
      <c r="C89" s="142"/>
      <c r="D89" s="42">
        <f>D88+1</f>
        <v>33</v>
      </c>
      <c r="E89" s="42">
        <v>7</v>
      </c>
      <c r="F89" s="42">
        <v>3</v>
      </c>
      <c r="G89" s="43" t="s">
        <v>84</v>
      </c>
      <c r="H89" s="6">
        <v>244</v>
      </c>
      <c r="I89" s="4">
        <v>346</v>
      </c>
      <c r="J89" s="93"/>
      <c r="K89" s="85"/>
      <c r="L89" s="85"/>
      <c r="M89" s="93"/>
      <c r="N89" s="85"/>
      <c r="O89" s="85"/>
      <c r="P89" s="94">
        <f>'фин грам дошк'!D29+'фин грам школа'!D68</f>
        <v>22823</v>
      </c>
      <c r="Q89" s="85"/>
      <c r="R89" s="85"/>
    </row>
    <row r="90" spans="3:18" ht="11.25">
      <c r="C90" s="46" t="s">
        <v>58</v>
      </c>
      <c r="E90" s="72"/>
      <c r="F90" s="72"/>
      <c r="G90" s="72"/>
      <c r="H90" s="72"/>
      <c r="I90" s="72"/>
      <c r="J90" s="90">
        <f>J57</f>
        <v>105460</v>
      </c>
      <c r="K90" s="74" t="s">
        <v>59</v>
      </c>
      <c r="L90" s="74" t="s">
        <v>59</v>
      </c>
      <c r="M90" s="90">
        <f>M57</f>
        <v>105460</v>
      </c>
      <c r="N90" s="74" t="s">
        <v>59</v>
      </c>
      <c r="O90" s="74" t="s">
        <v>59</v>
      </c>
      <c r="P90" s="90">
        <f>P57</f>
        <v>105460</v>
      </c>
      <c r="Q90" s="74" t="s">
        <v>59</v>
      </c>
      <c r="R90" s="74" t="s">
        <v>59</v>
      </c>
    </row>
    <row r="91" spans="9:18" ht="11.25">
      <c r="I91" s="46" t="s">
        <v>60</v>
      </c>
      <c r="J91" s="90">
        <f>J90</f>
        <v>105460</v>
      </c>
      <c r="K91" s="74" t="s">
        <v>59</v>
      </c>
      <c r="L91" s="74" t="s">
        <v>59</v>
      </c>
      <c r="M91" s="90">
        <f>M90</f>
        <v>105460</v>
      </c>
      <c r="N91" s="74" t="s">
        <v>59</v>
      </c>
      <c r="O91" s="74" t="s">
        <v>59</v>
      </c>
      <c r="P91" s="90">
        <f>P90</f>
        <v>105460</v>
      </c>
      <c r="Q91" s="74" t="s">
        <v>59</v>
      </c>
      <c r="R91" s="74" t="s">
        <v>59</v>
      </c>
    </row>
    <row r="92" spans="10:16" ht="11.25">
      <c r="J92" s="91"/>
      <c r="M92" s="91"/>
      <c r="P92" s="91"/>
    </row>
    <row r="93" spans="10:16" ht="15" customHeight="1">
      <c r="J93" s="91"/>
      <c r="M93" s="91"/>
      <c r="P93" s="91"/>
    </row>
    <row r="94" ht="15" customHeight="1">
      <c r="A94" s="46" t="s">
        <v>62</v>
      </c>
    </row>
    <row r="95" spans="1:15" ht="15" customHeight="1">
      <c r="A95" s="46" t="s">
        <v>63</v>
      </c>
      <c r="D95" s="92" t="s">
        <v>94</v>
      </c>
      <c r="E95" s="59"/>
      <c r="F95" s="59"/>
      <c r="H95" s="59"/>
      <c r="I95" s="59"/>
      <c r="J95" s="59"/>
      <c r="L95" s="92" t="s">
        <v>95</v>
      </c>
      <c r="M95" s="59"/>
      <c r="N95" s="59"/>
      <c r="O95" s="59"/>
    </row>
    <row r="96" spans="4:15" ht="15" customHeight="1">
      <c r="D96" s="164" t="s">
        <v>64</v>
      </c>
      <c r="E96" s="164"/>
      <c r="F96" s="164"/>
      <c r="H96" s="165" t="s">
        <v>38</v>
      </c>
      <c r="I96" s="165"/>
      <c r="J96" s="165"/>
      <c r="L96" s="165" t="s">
        <v>65</v>
      </c>
      <c r="M96" s="165"/>
      <c r="N96" s="165"/>
      <c r="O96" s="165"/>
    </row>
    <row r="97" ht="15" customHeight="1"/>
    <row r="98" ht="15" customHeight="1"/>
    <row r="99" spans="1:15" ht="15" customHeight="1">
      <c r="A99" s="46" t="s">
        <v>66</v>
      </c>
      <c r="D99" s="92" t="s">
        <v>67</v>
      </c>
      <c r="E99" s="59"/>
      <c r="F99" s="59"/>
      <c r="H99" s="59"/>
      <c r="I99" s="59"/>
      <c r="J99" s="59"/>
      <c r="L99" s="92" t="s">
        <v>19</v>
      </c>
      <c r="M99" s="59"/>
      <c r="N99" s="59"/>
      <c r="O99" s="59"/>
    </row>
    <row r="100" spans="4:15" ht="15" customHeight="1">
      <c r="D100" s="164" t="s">
        <v>64</v>
      </c>
      <c r="E100" s="164"/>
      <c r="F100" s="164"/>
      <c r="H100" s="165" t="s">
        <v>38</v>
      </c>
      <c r="I100" s="165"/>
      <c r="J100" s="165"/>
      <c r="L100" s="165" t="s">
        <v>65</v>
      </c>
      <c r="M100" s="165"/>
      <c r="N100" s="165"/>
      <c r="O100" s="165"/>
    </row>
    <row r="101" ht="15" customHeight="1"/>
    <row r="102" spans="1:4" ht="15" customHeight="1">
      <c r="A102" s="52" t="s">
        <v>40</v>
      </c>
      <c r="B102" s="53"/>
      <c r="C102" s="54"/>
      <c r="D102" s="54" t="s">
        <v>41</v>
      </c>
    </row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</sheetData>
  <sheetProtection/>
  <mergeCells count="83">
    <mergeCell ref="A78:C78"/>
    <mergeCell ref="A81:C81"/>
    <mergeCell ref="A83:C83"/>
    <mergeCell ref="A71:C71"/>
    <mergeCell ref="A73:C73"/>
    <mergeCell ref="A74:C74"/>
    <mergeCell ref="A75:C75"/>
    <mergeCell ref="A76:C76"/>
    <mergeCell ref="A77:C77"/>
    <mergeCell ref="H96:J96"/>
    <mergeCell ref="A89:C89"/>
    <mergeCell ref="L96:O96"/>
    <mergeCell ref="D100:F100"/>
    <mergeCell ref="H100:J100"/>
    <mergeCell ref="L100:O100"/>
    <mergeCell ref="A87:C87"/>
    <mergeCell ref="A88:C88"/>
    <mergeCell ref="A86:C86"/>
    <mergeCell ref="A84:C84"/>
    <mergeCell ref="A85:C85"/>
    <mergeCell ref="D96:F96"/>
    <mergeCell ref="A59:C59"/>
    <mergeCell ref="A60:C60"/>
    <mergeCell ref="A62:C62"/>
    <mergeCell ref="A65:C65"/>
    <mergeCell ref="A79:C79"/>
    <mergeCell ref="A80:C80"/>
    <mergeCell ref="A66:C66"/>
    <mergeCell ref="A61:C61"/>
    <mergeCell ref="A69:C69"/>
    <mergeCell ref="A70:C70"/>
    <mergeCell ref="J54:L54"/>
    <mergeCell ref="M54:O54"/>
    <mergeCell ref="P54:R54"/>
    <mergeCell ref="A56:C56"/>
    <mergeCell ref="A67:C67"/>
    <mergeCell ref="A68:C68"/>
    <mergeCell ref="A64:C64"/>
    <mergeCell ref="A63:C63"/>
    <mergeCell ref="A57:C57"/>
    <mergeCell ref="A58:C58"/>
    <mergeCell ref="A51:R51"/>
    <mergeCell ref="A53:C55"/>
    <mergeCell ref="D53:D55"/>
    <mergeCell ref="E53:H53"/>
    <mergeCell ref="I53:I55"/>
    <mergeCell ref="J53:R53"/>
    <mergeCell ref="E54:E55"/>
    <mergeCell ref="F54:F55"/>
    <mergeCell ref="G54:G55"/>
    <mergeCell ref="H54:H55"/>
    <mergeCell ref="B30:E30"/>
    <mergeCell ref="F30:F32"/>
    <mergeCell ref="G30:O30"/>
    <mergeCell ref="B31:B32"/>
    <mergeCell ref="C31:C32"/>
    <mergeCell ref="D31:D32"/>
    <mergeCell ref="E31:E32"/>
    <mergeCell ref="G31:I31"/>
    <mergeCell ref="J31:L31"/>
    <mergeCell ref="M31:O31"/>
    <mergeCell ref="E22:J22"/>
    <mergeCell ref="M22:N22"/>
    <mergeCell ref="F23:J23"/>
    <mergeCell ref="M23:N23"/>
    <mergeCell ref="M24:N24"/>
    <mergeCell ref="A28:N28"/>
    <mergeCell ref="A18:J18"/>
    <mergeCell ref="M18:N18"/>
    <mergeCell ref="A19:J19"/>
    <mergeCell ref="M19:N19"/>
    <mergeCell ref="M20:N20"/>
    <mergeCell ref="M21:N21"/>
    <mergeCell ref="A17:J17"/>
    <mergeCell ref="M17:N17"/>
    <mergeCell ref="I5:N5"/>
    <mergeCell ref="I2:N2"/>
    <mergeCell ref="I4:N4"/>
    <mergeCell ref="I6:N6"/>
    <mergeCell ref="I8:N8"/>
    <mergeCell ref="L10:N10"/>
    <mergeCell ref="I11:K11"/>
    <mergeCell ref="L11:N11"/>
  </mergeCells>
  <printOptions/>
  <pageMargins left="0.3937007874015748" right="0" top="0" bottom="0" header="0.31496062992125984" footer="0.31496062992125984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I41"/>
  <sheetViews>
    <sheetView showGridLines="0" workbookViewId="0" topLeftCell="A1">
      <selection activeCell="D34" sqref="D34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9.00390625" style="7" customWidth="1"/>
    <col min="7" max="7" width="11.140625" style="7" customWidth="1"/>
    <col min="8" max="9" width="11.7109375" style="7" bestFit="1" customWidth="1"/>
    <col min="10" max="11" width="9.140625" style="7" customWidth="1"/>
    <col min="12" max="12" width="10.140625" style="7" bestFit="1" customWidth="1"/>
    <col min="13" max="16384" width="9.140625" style="7" customWidth="1"/>
  </cols>
  <sheetData>
    <row r="1" spans="4:7" ht="12.75">
      <c r="D1" s="169" t="s">
        <v>29</v>
      </c>
      <c r="E1" s="169"/>
      <c r="F1" s="169"/>
      <c r="G1" s="169"/>
    </row>
    <row r="2" spans="4:7" ht="39" customHeight="1">
      <c r="D2" s="171" t="s">
        <v>96</v>
      </c>
      <c r="E2" s="171"/>
      <c r="F2" s="171"/>
      <c r="G2" s="171"/>
    </row>
    <row r="3" ht="27" customHeight="1">
      <c r="E3" s="7" t="s">
        <v>97</v>
      </c>
    </row>
    <row r="6" ht="5.25" customHeight="1"/>
    <row r="7" spans="2:4" ht="12.75">
      <c r="B7" s="169" t="s">
        <v>20</v>
      </c>
      <c r="C7" s="169"/>
      <c r="D7" s="169"/>
    </row>
    <row r="8" spans="2:5" ht="33" customHeight="1">
      <c r="B8" s="171" t="s">
        <v>98</v>
      </c>
      <c r="C8" s="171"/>
      <c r="D8" s="171"/>
      <c r="E8" s="171"/>
    </row>
    <row r="9" ht="6.75" customHeight="1"/>
    <row r="10" ht="12" customHeight="1"/>
    <row r="11" spans="2:6" ht="12.75" customHeight="1">
      <c r="B11" s="167" t="s">
        <v>101</v>
      </c>
      <c r="C11" s="167"/>
      <c r="D11" s="167"/>
      <c r="E11" s="167"/>
      <c r="F11" s="167"/>
    </row>
    <row r="12" spans="2:4" ht="12.75">
      <c r="B12" s="12"/>
      <c r="C12" s="12"/>
      <c r="D12" s="12"/>
    </row>
    <row r="13" spans="2:6" ht="47.25" customHeight="1">
      <c r="B13" s="10" t="s">
        <v>21</v>
      </c>
      <c r="C13" s="11" t="s">
        <v>22</v>
      </c>
      <c r="D13" s="11" t="s">
        <v>75</v>
      </c>
      <c r="E13" s="11" t="s">
        <v>76</v>
      </c>
      <c r="F13" s="11" t="s">
        <v>28</v>
      </c>
    </row>
    <row r="14" spans="2:6" s="30" customFormat="1" ht="12">
      <c r="B14" s="28">
        <v>1</v>
      </c>
      <c r="C14" s="28">
        <v>2</v>
      </c>
      <c r="D14" s="28">
        <v>3</v>
      </c>
      <c r="E14" s="29">
        <v>4</v>
      </c>
      <c r="F14" s="29">
        <v>5</v>
      </c>
    </row>
    <row r="15" spans="2:6" ht="27.75" customHeight="1">
      <c r="B15" s="13">
        <v>1</v>
      </c>
      <c r="C15" s="22" t="s">
        <v>99</v>
      </c>
      <c r="D15" s="21">
        <v>330.72</v>
      </c>
      <c r="E15" s="24">
        <v>32</v>
      </c>
      <c r="F15" s="18">
        <f>D15*E15+0.96</f>
        <v>10584</v>
      </c>
    </row>
    <row r="16" spans="2:6" ht="12.75">
      <c r="B16" s="13"/>
      <c r="C16" s="22" t="s">
        <v>77</v>
      </c>
      <c r="D16" s="21"/>
      <c r="E16" s="24"/>
      <c r="F16" s="18"/>
    </row>
    <row r="17" spans="2:6" ht="12.75">
      <c r="B17" s="13"/>
      <c r="C17" s="22" t="s">
        <v>90</v>
      </c>
      <c r="D17" s="21">
        <v>330.72</v>
      </c>
      <c r="E17" s="24">
        <v>16</v>
      </c>
      <c r="F17" s="18">
        <f>D17*E17</f>
        <v>5291.52</v>
      </c>
    </row>
    <row r="18" spans="2:6" ht="12.75" customHeight="1">
      <c r="B18" s="13"/>
      <c r="C18" s="22" t="s">
        <v>78</v>
      </c>
      <c r="D18" s="21">
        <v>330.72</v>
      </c>
      <c r="E18" s="24">
        <v>16</v>
      </c>
      <c r="F18" s="18">
        <f>D18*E18</f>
        <v>5291.52</v>
      </c>
    </row>
    <row r="19" spans="2:6" ht="12.75" customHeight="1">
      <c r="B19" s="13"/>
      <c r="C19" s="22"/>
      <c r="D19" s="21"/>
      <c r="E19" s="24"/>
      <c r="F19" s="18"/>
    </row>
    <row r="20" spans="2:6" ht="12.75" customHeight="1">
      <c r="B20" s="13"/>
      <c r="C20" s="25" t="s">
        <v>24</v>
      </c>
      <c r="D20" s="20"/>
      <c r="E20" s="18"/>
      <c r="F20" s="31">
        <f>F15+F19</f>
        <v>10584</v>
      </c>
    </row>
    <row r="21" ht="25.5" customHeight="1"/>
    <row r="23" spans="2:7" ht="27.75" customHeight="1">
      <c r="B23" s="167" t="s">
        <v>102</v>
      </c>
      <c r="C23" s="167"/>
      <c r="D23" s="167"/>
      <c r="E23" s="167"/>
      <c r="F23" s="167"/>
      <c r="G23" s="167"/>
    </row>
    <row r="24" spans="2:4" ht="12.75">
      <c r="B24" s="12"/>
      <c r="C24" s="12"/>
      <c r="D24" s="12"/>
    </row>
    <row r="25" spans="2:4" ht="40.5" customHeight="1">
      <c r="B25" s="10" t="s">
        <v>21</v>
      </c>
      <c r="C25" s="11" t="s">
        <v>22</v>
      </c>
      <c r="D25" s="11" t="s">
        <v>23</v>
      </c>
    </row>
    <row r="26" spans="2:6" ht="12.75">
      <c r="B26" s="9">
        <v>1</v>
      </c>
      <c r="C26" s="9">
        <v>2</v>
      </c>
      <c r="D26" s="9">
        <v>4</v>
      </c>
      <c r="E26" s="168"/>
      <c r="F26" s="169"/>
    </row>
    <row r="27" spans="2:9" ht="24.75" customHeight="1">
      <c r="B27" s="34">
        <v>1</v>
      </c>
      <c r="C27" s="22" t="s">
        <v>79</v>
      </c>
      <c r="D27" s="23">
        <v>2598</v>
      </c>
      <c r="F27" s="170"/>
      <c r="G27" s="170"/>
      <c r="I27" s="32"/>
    </row>
    <row r="28" spans="2:4" ht="12.75">
      <c r="B28" s="13">
        <v>2</v>
      </c>
      <c r="C28" s="22" t="s">
        <v>100</v>
      </c>
      <c r="D28" s="27">
        <v>10000</v>
      </c>
    </row>
    <row r="29" spans="2:4" ht="12.75" customHeight="1">
      <c r="B29" s="13"/>
      <c r="C29" s="25" t="s">
        <v>1</v>
      </c>
      <c r="D29" s="26">
        <f>D27+D28</f>
        <v>12598</v>
      </c>
    </row>
    <row r="30" spans="2:4" ht="12.75">
      <c r="B30" s="14"/>
      <c r="C30" s="15"/>
      <c r="D30" s="8"/>
    </row>
    <row r="31" spans="2:4" ht="12.75">
      <c r="B31" s="14"/>
      <c r="C31" s="15"/>
      <c r="D31" s="8"/>
    </row>
    <row r="32" spans="2:4" ht="12.75">
      <c r="B32" s="14"/>
      <c r="C32" s="15"/>
      <c r="D32" s="8"/>
    </row>
    <row r="33" spans="2:4" ht="12.75">
      <c r="B33" s="166" t="s">
        <v>91</v>
      </c>
      <c r="C33" s="166"/>
      <c r="D33" s="33">
        <f>F20+D29</f>
        <v>23182</v>
      </c>
    </row>
    <row r="34" spans="2:4" ht="12.75">
      <c r="B34" s="14"/>
      <c r="C34" s="15"/>
      <c r="D34" s="8"/>
    </row>
    <row r="35" spans="2:4" ht="12.75">
      <c r="B35" s="7" t="s">
        <v>25</v>
      </c>
      <c r="D35" s="7" t="s">
        <v>0</v>
      </c>
    </row>
    <row r="37" spans="2:4" ht="12.75">
      <c r="B37" s="7" t="s">
        <v>26</v>
      </c>
      <c r="D37" s="7" t="s">
        <v>19</v>
      </c>
    </row>
    <row r="40" ht="12.75">
      <c r="I40" s="32"/>
    </row>
    <row r="41" spans="4:9" ht="12.75">
      <c r="D41" s="32"/>
      <c r="I41" s="32"/>
    </row>
  </sheetData>
  <sheetProtection/>
  <mergeCells count="9">
    <mergeCell ref="B7:D7"/>
    <mergeCell ref="B11:F11"/>
    <mergeCell ref="B33:C33"/>
    <mergeCell ref="E26:F26"/>
    <mergeCell ref="F27:G27"/>
    <mergeCell ref="D1:G1"/>
    <mergeCell ref="B8:E8"/>
    <mergeCell ref="B23:G23"/>
    <mergeCell ref="D2:G2"/>
  </mergeCells>
  <printOptions/>
  <pageMargins left="0.5905511811023623" right="0" top="0.3937007874015748" bottom="0.3937007874015748" header="0" footer="0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K80"/>
  <sheetViews>
    <sheetView showGridLines="0" tabSelected="1" workbookViewId="0" topLeftCell="A40">
      <selection activeCell="G63" sqref="G63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10.140625" style="7" customWidth="1"/>
    <col min="6" max="6" width="9.00390625" style="7" customWidth="1"/>
    <col min="7" max="7" width="11.140625" style="7" customWidth="1"/>
    <col min="8" max="9" width="11.7109375" style="7" bestFit="1" customWidth="1"/>
    <col min="10" max="10" width="9.7109375" style="7" bestFit="1" customWidth="1"/>
    <col min="11" max="11" width="9.140625" style="7" customWidth="1"/>
    <col min="12" max="12" width="10.140625" style="7" bestFit="1" customWidth="1"/>
    <col min="13" max="16384" width="9.140625" style="7" customWidth="1"/>
  </cols>
  <sheetData>
    <row r="1" spans="4:7" ht="12.75">
      <c r="D1" s="169" t="s">
        <v>29</v>
      </c>
      <c r="E1" s="169"/>
      <c r="F1" s="169"/>
      <c r="G1" s="169"/>
    </row>
    <row r="2" spans="4:7" ht="39" customHeight="1">
      <c r="D2" s="171" t="s">
        <v>96</v>
      </c>
      <c r="E2" s="171"/>
      <c r="F2" s="171"/>
      <c r="G2" s="171"/>
    </row>
    <row r="3" ht="27" customHeight="1">
      <c r="E3" s="7" t="s">
        <v>97</v>
      </c>
    </row>
    <row r="6" ht="5.25" customHeight="1"/>
    <row r="7" spans="2:4" ht="12.75">
      <c r="B7" s="169" t="s">
        <v>20</v>
      </c>
      <c r="C7" s="169"/>
      <c r="D7" s="169"/>
    </row>
    <row r="8" spans="2:5" ht="33" customHeight="1">
      <c r="B8" s="171" t="s">
        <v>98</v>
      </c>
      <c r="C8" s="171"/>
      <c r="D8" s="171"/>
      <c r="E8" s="171"/>
    </row>
    <row r="9" ht="6.75" customHeight="1"/>
    <row r="10" ht="12" customHeight="1"/>
    <row r="11" spans="2:6" ht="12.75" customHeight="1">
      <c r="B11" s="167" t="s">
        <v>103</v>
      </c>
      <c r="C11" s="167"/>
      <c r="D11" s="167"/>
      <c r="E11" s="167"/>
      <c r="F11" s="167"/>
    </row>
    <row r="12" spans="2:4" ht="12.75">
      <c r="B12" s="12"/>
      <c r="C12" s="12"/>
      <c r="D12" s="12"/>
    </row>
    <row r="13" spans="2:7" ht="47.25" customHeight="1">
      <c r="B13" s="10" t="s">
        <v>21</v>
      </c>
      <c r="C13" s="11" t="s">
        <v>22</v>
      </c>
      <c r="D13" s="11" t="s">
        <v>105</v>
      </c>
      <c r="E13" s="11" t="s">
        <v>76</v>
      </c>
      <c r="F13" s="11" t="s">
        <v>106</v>
      </c>
      <c r="G13" s="24" t="s">
        <v>108</v>
      </c>
    </row>
    <row r="14" spans="2:7" s="30" customFormat="1" ht="12">
      <c r="B14" s="28">
        <v>1</v>
      </c>
      <c r="C14" s="28">
        <v>2</v>
      </c>
      <c r="D14" s="28">
        <v>3</v>
      </c>
      <c r="E14" s="29">
        <v>4</v>
      </c>
      <c r="F14" s="29">
        <v>5</v>
      </c>
      <c r="G14" s="29">
        <v>6</v>
      </c>
    </row>
    <row r="15" spans="2:7" ht="27.75" customHeight="1">
      <c r="B15" s="13">
        <v>1</v>
      </c>
      <c r="C15" s="22" t="s">
        <v>104</v>
      </c>
      <c r="D15" s="21"/>
      <c r="E15" s="24"/>
      <c r="F15" s="18"/>
      <c r="G15" s="18"/>
    </row>
    <row r="16" spans="2:7" ht="12.75">
      <c r="B16" s="13"/>
      <c r="C16" s="22" t="s">
        <v>77</v>
      </c>
      <c r="D16" s="21"/>
      <c r="E16" s="24"/>
      <c r="F16" s="18"/>
      <c r="G16" s="18"/>
    </row>
    <row r="17" spans="2:7" ht="12.75">
      <c r="B17" s="13"/>
      <c r="C17" s="25" t="s">
        <v>90</v>
      </c>
      <c r="D17" s="183"/>
      <c r="E17" s="184"/>
      <c r="F17" s="31"/>
      <c r="G17" s="185">
        <f>G18+G19+G20</f>
        <v>16640</v>
      </c>
    </row>
    <row r="18" spans="2:7" s="178" customFormat="1" ht="12.75">
      <c r="B18" s="179"/>
      <c r="C18" s="176" t="s">
        <v>107</v>
      </c>
      <c r="D18" s="180">
        <v>260</v>
      </c>
      <c r="E18" s="181">
        <v>16</v>
      </c>
      <c r="F18" s="181">
        <v>2</v>
      </c>
      <c r="G18" s="182">
        <f>D18*E18*F18</f>
        <v>8320</v>
      </c>
    </row>
    <row r="19" spans="2:7" s="178" customFormat="1" ht="12.75">
      <c r="B19" s="179"/>
      <c r="C19" s="176" t="s">
        <v>109</v>
      </c>
      <c r="D19" s="180">
        <v>260</v>
      </c>
      <c r="E19" s="181">
        <v>16</v>
      </c>
      <c r="F19" s="181">
        <v>1</v>
      </c>
      <c r="G19" s="182">
        <f>D19*E19*F19</f>
        <v>4160</v>
      </c>
    </row>
    <row r="20" spans="2:7" s="178" customFormat="1" ht="12.75">
      <c r="B20" s="179"/>
      <c r="C20" s="176" t="s">
        <v>110</v>
      </c>
      <c r="D20" s="180">
        <v>260</v>
      </c>
      <c r="E20" s="181">
        <v>16</v>
      </c>
      <c r="F20" s="181">
        <v>1</v>
      </c>
      <c r="G20" s="182">
        <f>D20*E20*F20</f>
        <v>4160</v>
      </c>
    </row>
    <row r="21" spans="2:7" ht="12.75" customHeight="1">
      <c r="B21" s="13"/>
      <c r="C21" s="25" t="s">
        <v>78</v>
      </c>
      <c r="D21" s="183"/>
      <c r="E21" s="184"/>
      <c r="F21" s="184"/>
      <c r="G21" s="186">
        <f>G22+G23+G24</f>
        <v>16640</v>
      </c>
    </row>
    <row r="22" spans="2:7" s="178" customFormat="1" ht="12.75">
      <c r="B22" s="179"/>
      <c r="C22" s="176" t="s">
        <v>107</v>
      </c>
      <c r="D22" s="180">
        <v>260</v>
      </c>
      <c r="E22" s="181">
        <v>16</v>
      </c>
      <c r="F22" s="181">
        <v>2</v>
      </c>
      <c r="G22" s="182">
        <f>D22*E22*F22</f>
        <v>8320</v>
      </c>
    </row>
    <row r="23" spans="2:7" s="178" customFormat="1" ht="12.75">
      <c r="B23" s="179"/>
      <c r="C23" s="176" t="s">
        <v>109</v>
      </c>
      <c r="D23" s="180">
        <v>260</v>
      </c>
      <c r="E23" s="181">
        <v>16</v>
      </c>
      <c r="F23" s="181">
        <v>1</v>
      </c>
      <c r="G23" s="182">
        <f>D23*E23*F23</f>
        <v>4160</v>
      </c>
    </row>
    <row r="24" spans="2:7" s="178" customFormat="1" ht="12.75">
      <c r="B24" s="179"/>
      <c r="C24" s="176" t="s">
        <v>110</v>
      </c>
      <c r="D24" s="180">
        <v>260</v>
      </c>
      <c r="E24" s="181">
        <v>16</v>
      </c>
      <c r="F24" s="181">
        <v>1</v>
      </c>
      <c r="G24" s="182">
        <f>D24*E24*F24</f>
        <v>4160</v>
      </c>
    </row>
    <row r="25" spans="2:7" ht="12.75" customHeight="1">
      <c r="B25" s="13"/>
      <c r="C25" s="22"/>
      <c r="D25" s="21"/>
      <c r="E25" s="24"/>
      <c r="F25" s="18"/>
      <c r="G25" s="177"/>
    </row>
    <row r="26" spans="2:7" ht="12.75" customHeight="1">
      <c r="B26" s="13"/>
      <c r="C26" s="25" t="s">
        <v>24</v>
      </c>
      <c r="D26" s="20"/>
      <c r="E26" s="18"/>
      <c r="F26" s="31"/>
      <c r="G26" s="185">
        <f>G17+G21</f>
        <v>33280</v>
      </c>
    </row>
    <row r="27" spans="2:6" ht="12.75" customHeight="1">
      <c r="B27" s="14"/>
      <c r="C27" s="172"/>
      <c r="D27" s="173"/>
      <c r="E27" s="174"/>
      <c r="F27" s="175"/>
    </row>
    <row r="28" spans="2:6" ht="12.75" customHeight="1">
      <c r="B28" s="167" t="s">
        <v>111</v>
      </c>
      <c r="C28" s="167"/>
      <c r="D28" s="167"/>
      <c r="E28" s="167"/>
      <c r="F28" s="167"/>
    </row>
    <row r="29" spans="2:4" ht="12.75">
      <c r="B29" s="12"/>
      <c r="C29" s="12"/>
      <c r="D29" s="12"/>
    </row>
    <row r="30" spans="2:7" ht="47.25" customHeight="1">
      <c r="B30" s="10" t="s">
        <v>21</v>
      </c>
      <c r="C30" s="11" t="s">
        <v>22</v>
      </c>
      <c r="D30" s="11" t="s">
        <v>112</v>
      </c>
      <c r="E30" s="11" t="s">
        <v>108</v>
      </c>
      <c r="F30" s="188"/>
      <c r="G30" s="189"/>
    </row>
    <row r="31" spans="2:7" s="30" customFormat="1" ht="12">
      <c r="B31" s="28">
        <v>1</v>
      </c>
      <c r="C31" s="28">
        <v>2</v>
      </c>
      <c r="D31" s="28">
        <v>3</v>
      </c>
      <c r="E31" s="29">
        <v>4</v>
      </c>
      <c r="F31" s="190"/>
      <c r="G31" s="190"/>
    </row>
    <row r="32" spans="2:7" ht="27.75" customHeight="1">
      <c r="B32" s="13">
        <v>1</v>
      </c>
      <c r="C32" s="22" t="s">
        <v>104</v>
      </c>
      <c r="D32" s="21"/>
      <c r="E32" s="24"/>
      <c r="F32" s="174"/>
      <c r="G32" s="174"/>
    </row>
    <row r="33" spans="2:7" ht="12.75">
      <c r="B33" s="13"/>
      <c r="C33" s="22" t="s">
        <v>77</v>
      </c>
      <c r="D33" s="21"/>
      <c r="E33" s="24"/>
      <c r="F33" s="174"/>
      <c r="G33" s="174"/>
    </row>
    <row r="34" spans="2:7" ht="12.75">
      <c r="B34" s="13"/>
      <c r="C34" s="25" t="s">
        <v>90</v>
      </c>
      <c r="D34" s="183"/>
      <c r="E34" s="186">
        <f>E35+E36+E37</f>
        <v>5026</v>
      </c>
      <c r="F34" s="175"/>
      <c r="G34" s="191"/>
    </row>
    <row r="35" spans="2:7" s="178" customFormat="1" ht="12.75">
      <c r="B35" s="179"/>
      <c r="C35" s="176" t="s">
        <v>107</v>
      </c>
      <c r="D35" s="187">
        <v>0.302</v>
      </c>
      <c r="E35" s="197">
        <f>ROUND((G18*D35),2)+0.36</f>
        <v>2513</v>
      </c>
      <c r="F35" s="192"/>
      <c r="G35" s="193"/>
    </row>
    <row r="36" spans="2:7" s="178" customFormat="1" ht="12.75">
      <c r="B36" s="179"/>
      <c r="C36" s="176" t="s">
        <v>109</v>
      </c>
      <c r="D36" s="187">
        <v>0.302</v>
      </c>
      <c r="E36" s="197">
        <f>ROUND((G19*D36),2)+0.18</f>
        <v>1256.5</v>
      </c>
      <c r="F36" s="192"/>
      <c r="G36" s="193"/>
    </row>
    <row r="37" spans="2:7" s="178" customFormat="1" ht="12.75">
      <c r="B37" s="179"/>
      <c r="C37" s="176" t="s">
        <v>110</v>
      </c>
      <c r="D37" s="187">
        <v>0.302</v>
      </c>
      <c r="E37" s="197">
        <f>ROUND((G20*D37),2)+0.18</f>
        <v>1256.5</v>
      </c>
      <c r="F37" s="192"/>
      <c r="G37" s="193"/>
    </row>
    <row r="38" spans="2:7" ht="12.75" customHeight="1">
      <c r="B38" s="13"/>
      <c r="C38" s="25" t="s">
        <v>78</v>
      </c>
      <c r="D38" s="183"/>
      <c r="E38" s="186">
        <f>E39+E40+E41</f>
        <v>5026</v>
      </c>
      <c r="F38" s="194"/>
      <c r="G38" s="195"/>
    </row>
    <row r="39" spans="2:7" s="178" customFormat="1" ht="12.75">
      <c r="B39" s="179"/>
      <c r="C39" s="176" t="s">
        <v>107</v>
      </c>
      <c r="D39" s="187">
        <v>0.302</v>
      </c>
      <c r="E39" s="197">
        <f>ROUND((G22*D39),2)+0.36</f>
        <v>2513</v>
      </c>
      <c r="F39" s="192"/>
      <c r="G39" s="193"/>
    </row>
    <row r="40" spans="2:7" s="178" customFormat="1" ht="12.75">
      <c r="B40" s="179"/>
      <c r="C40" s="176" t="s">
        <v>109</v>
      </c>
      <c r="D40" s="187">
        <v>0.302</v>
      </c>
      <c r="E40" s="197">
        <f>ROUND((G23*D40),2)+0.18</f>
        <v>1256.5</v>
      </c>
      <c r="F40" s="192"/>
      <c r="G40" s="193"/>
    </row>
    <row r="41" spans="2:7" s="178" customFormat="1" ht="12.75">
      <c r="B41" s="179"/>
      <c r="C41" s="176" t="s">
        <v>110</v>
      </c>
      <c r="D41" s="187">
        <v>0.302</v>
      </c>
      <c r="E41" s="197">
        <f>ROUND((G24*D41),2)+0.18</f>
        <v>1256.5</v>
      </c>
      <c r="F41" s="192"/>
      <c r="G41" s="193"/>
    </row>
    <row r="42" spans="2:7" ht="12.75" customHeight="1">
      <c r="B42" s="13"/>
      <c r="C42" s="22"/>
      <c r="D42" s="21"/>
      <c r="E42" s="24"/>
      <c r="F42" s="174"/>
      <c r="G42" s="196"/>
    </row>
    <row r="43" spans="2:10" ht="12.75" customHeight="1">
      <c r="B43" s="13"/>
      <c r="C43" s="25" t="s">
        <v>24</v>
      </c>
      <c r="D43" s="20"/>
      <c r="E43" s="185">
        <f>E34+E38</f>
        <v>10052</v>
      </c>
      <c r="F43" s="175"/>
      <c r="G43" s="191"/>
      <c r="J43" s="32">
        <f>10052-E43</f>
        <v>0</v>
      </c>
    </row>
    <row r="44" spans="2:6" ht="12.75" customHeight="1">
      <c r="B44" s="14"/>
      <c r="C44" s="172"/>
      <c r="D44" s="173"/>
      <c r="E44" s="174"/>
      <c r="F44" s="175"/>
    </row>
    <row r="45" spans="2:6" ht="12.75" customHeight="1">
      <c r="B45" s="14"/>
      <c r="C45" s="172"/>
      <c r="D45" s="173"/>
      <c r="E45" s="174"/>
      <c r="F45" s="175"/>
    </row>
    <row r="46" spans="2:6" ht="12.75" customHeight="1">
      <c r="B46" s="167" t="s">
        <v>101</v>
      </c>
      <c r="C46" s="167"/>
      <c r="D46" s="167"/>
      <c r="E46" s="167"/>
      <c r="F46" s="167"/>
    </row>
    <row r="47" spans="2:4" ht="12.75">
      <c r="B47" s="12"/>
      <c r="C47" s="12"/>
      <c r="D47" s="12"/>
    </row>
    <row r="48" spans="2:6" ht="47.25" customHeight="1">
      <c r="B48" s="10" t="s">
        <v>21</v>
      </c>
      <c r="C48" s="11" t="s">
        <v>22</v>
      </c>
      <c r="D48" s="11" t="s">
        <v>75</v>
      </c>
      <c r="E48" s="11" t="s">
        <v>76</v>
      </c>
      <c r="F48" s="11" t="s">
        <v>28</v>
      </c>
    </row>
    <row r="49" spans="2:6" s="30" customFormat="1" ht="12">
      <c r="B49" s="28">
        <v>1</v>
      </c>
      <c r="C49" s="28">
        <v>2</v>
      </c>
      <c r="D49" s="28">
        <v>3</v>
      </c>
      <c r="E49" s="29">
        <v>4</v>
      </c>
      <c r="F49" s="29">
        <v>5</v>
      </c>
    </row>
    <row r="50" spans="2:6" ht="27.75" customHeight="1">
      <c r="B50" s="13">
        <v>1</v>
      </c>
      <c r="C50" s="22" t="s">
        <v>113</v>
      </c>
      <c r="D50" s="21">
        <v>330.72</v>
      </c>
      <c r="E50" s="24">
        <v>32</v>
      </c>
      <c r="F50" s="18">
        <f>D50*E50+0.96</f>
        <v>10584</v>
      </c>
    </row>
    <row r="51" spans="2:6" ht="12.75">
      <c r="B51" s="13"/>
      <c r="C51" s="22" t="s">
        <v>77</v>
      </c>
      <c r="D51" s="21"/>
      <c r="E51" s="24"/>
      <c r="F51" s="18"/>
    </row>
    <row r="52" spans="2:6" ht="12.75">
      <c r="B52" s="13"/>
      <c r="C52" s="22" t="s">
        <v>90</v>
      </c>
      <c r="D52" s="21">
        <v>330.72</v>
      </c>
      <c r="E52" s="24">
        <v>16</v>
      </c>
      <c r="F52" s="18">
        <f>D52*E52</f>
        <v>5291.52</v>
      </c>
    </row>
    <row r="53" spans="2:6" ht="12.75" customHeight="1">
      <c r="B53" s="13"/>
      <c r="C53" s="22" t="s">
        <v>78</v>
      </c>
      <c r="D53" s="21">
        <v>330.72</v>
      </c>
      <c r="E53" s="24">
        <v>16</v>
      </c>
      <c r="F53" s="18">
        <f>D53*E53</f>
        <v>5291.52</v>
      </c>
    </row>
    <row r="54" spans="2:6" ht="12.75" customHeight="1">
      <c r="B54" s="13">
        <v>2</v>
      </c>
      <c r="C54" s="22" t="s">
        <v>114</v>
      </c>
      <c r="D54" s="21"/>
      <c r="E54" s="24"/>
      <c r="F54" s="18">
        <v>1000</v>
      </c>
    </row>
    <row r="55" spans="2:6" ht="36.75" customHeight="1">
      <c r="B55" s="13">
        <v>3</v>
      </c>
      <c r="C55" s="22" t="s">
        <v>115</v>
      </c>
      <c r="D55" s="21">
        <v>330.72</v>
      </c>
      <c r="E55" s="24">
        <v>16</v>
      </c>
      <c r="F55" s="198">
        <f>D55*E55+0.48</f>
        <v>5292</v>
      </c>
    </row>
    <row r="56" spans="2:6" ht="25.5" customHeight="1">
      <c r="B56" s="13">
        <v>4</v>
      </c>
      <c r="C56" s="22" t="s">
        <v>116</v>
      </c>
      <c r="D56" s="21"/>
      <c r="E56" s="24"/>
      <c r="F56" s="198">
        <f>10000+1845</f>
        <v>11845</v>
      </c>
    </row>
    <row r="57" spans="2:6" ht="12.75" customHeight="1">
      <c r="B57" s="13"/>
      <c r="C57" s="22"/>
      <c r="D57" s="21"/>
      <c r="E57" s="24"/>
      <c r="F57" s="18"/>
    </row>
    <row r="58" spans="2:11" ht="12.75" customHeight="1">
      <c r="B58" s="13"/>
      <c r="C58" s="25" t="s">
        <v>24</v>
      </c>
      <c r="D58" s="20"/>
      <c r="E58" s="18"/>
      <c r="F58" s="31">
        <f>F50+F54+F55+F56</f>
        <v>28721</v>
      </c>
      <c r="K58" s="7">
        <f>28721-F58</f>
        <v>0</v>
      </c>
    </row>
    <row r="61" spans="2:7" ht="27.75" customHeight="1">
      <c r="B61" s="167" t="s">
        <v>102</v>
      </c>
      <c r="C61" s="167"/>
      <c r="D61" s="167"/>
      <c r="E61" s="167"/>
      <c r="F61" s="167"/>
      <c r="G61" s="167"/>
    </row>
    <row r="62" spans="2:4" ht="12.75">
      <c r="B62" s="12"/>
      <c r="C62" s="12"/>
      <c r="D62" s="12"/>
    </row>
    <row r="63" spans="2:4" ht="40.5" customHeight="1">
      <c r="B63" s="10" t="s">
        <v>21</v>
      </c>
      <c r="C63" s="11" t="s">
        <v>22</v>
      </c>
      <c r="D63" s="11" t="s">
        <v>23</v>
      </c>
    </row>
    <row r="64" spans="2:6" ht="12.75">
      <c r="B64" s="9">
        <v>1</v>
      </c>
      <c r="C64" s="9">
        <v>2</v>
      </c>
      <c r="D64" s="9">
        <v>4</v>
      </c>
      <c r="E64" s="168"/>
      <c r="F64" s="169"/>
    </row>
    <row r="65" spans="2:9" ht="24.75" customHeight="1">
      <c r="B65" s="34">
        <v>1</v>
      </c>
      <c r="C65" s="22" t="s">
        <v>119</v>
      </c>
      <c r="D65" s="23">
        <v>2000</v>
      </c>
      <c r="F65" s="170"/>
      <c r="G65" s="170"/>
      <c r="I65" s="32"/>
    </row>
    <row r="66" spans="2:4" ht="25.5">
      <c r="B66" s="13">
        <v>2</v>
      </c>
      <c r="C66" s="22" t="s">
        <v>118</v>
      </c>
      <c r="D66" s="27">
        <v>2625</v>
      </c>
    </row>
    <row r="67" spans="2:4" ht="25.5">
      <c r="B67" s="13">
        <v>3</v>
      </c>
      <c r="C67" s="22" t="s">
        <v>117</v>
      </c>
      <c r="D67" s="27">
        <v>5600</v>
      </c>
    </row>
    <row r="68" spans="2:10" ht="12.75" customHeight="1">
      <c r="B68" s="13"/>
      <c r="C68" s="25" t="s">
        <v>1</v>
      </c>
      <c r="D68" s="26">
        <f>D65+D66+D67</f>
        <v>10225</v>
      </c>
      <c r="J68" s="32">
        <f>10225-D68</f>
        <v>0</v>
      </c>
    </row>
    <row r="69" spans="2:4" ht="12.75">
      <c r="B69" s="14"/>
      <c r="C69" s="15"/>
      <c r="D69" s="8"/>
    </row>
    <row r="70" spans="2:4" ht="12.75">
      <c r="B70" s="14"/>
      <c r="C70" s="15"/>
      <c r="D70" s="8"/>
    </row>
    <row r="71" spans="2:4" ht="12.75">
      <c r="B71" s="14"/>
      <c r="C71" s="15"/>
      <c r="D71" s="8"/>
    </row>
    <row r="72" spans="2:4" ht="12.75">
      <c r="B72" s="166" t="s">
        <v>91</v>
      </c>
      <c r="C72" s="166"/>
      <c r="D72" s="33">
        <f>G26+E43+F58+D68</f>
        <v>82278</v>
      </c>
    </row>
    <row r="73" spans="2:4" ht="12.75">
      <c r="B73" s="14"/>
      <c r="C73" s="15"/>
      <c r="D73" s="8"/>
    </row>
    <row r="74" spans="2:4" ht="12.75">
      <c r="B74" s="7" t="s">
        <v>25</v>
      </c>
      <c r="D74" s="7" t="s">
        <v>0</v>
      </c>
    </row>
    <row r="76" spans="2:4" ht="12.75">
      <c r="B76" s="7" t="s">
        <v>26</v>
      </c>
      <c r="D76" s="7" t="s">
        <v>19</v>
      </c>
    </row>
    <row r="78" ht="12.75">
      <c r="H78" s="32">
        <f>105460-D72-'фин грам дошк'!D33</f>
        <v>0</v>
      </c>
    </row>
    <row r="79" ht="12.75">
      <c r="I79" s="32"/>
    </row>
    <row r="80" spans="4:9" ht="12.75">
      <c r="D80" s="32"/>
      <c r="I80" s="32"/>
    </row>
  </sheetData>
  <sheetProtection/>
  <mergeCells count="11">
    <mergeCell ref="E64:F64"/>
    <mergeCell ref="F65:G65"/>
    <mergeCell ref="B72:C72"/>
    <mergeCell ref="B11:F11"/>
    <mergeCell ref="B28:F28"/>
    <mergeCell ref="B61:G61"/>
    <mergeCell ref="D1:G1"/>
    <mergeCell ref="D2:G2"/>
    <mergeCell ref="B7:D7"/>
    <mergeCell ref="B8:E8"/>
    <mergeCell ref="B46:F46"/>
  </mergeCells>
  <printOptions/>
  <pageMargins left="0.5905511811023623" right="0" top="0.3937007874015748" bottom="0.3937007874015748" header="0" footer="0"/>
  <pageSetup horizontalDpi="600" verticalDpi="600" orientation="portrait" paperSize="9" scale="87" r:id="rId1"/>
  <rowBreaks count="1" manualBreakCount="1">
    <brk id="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Нароженко</cp:lastModifiedBy>
  <cp:lastPrinted>2021-03-04T14:08:02Z</cp:lastPrinted>
  <dcterms:created xsi:type="dcterms:W3CDTF">2008-04-18T13:45:20Z</dcterms:created>
  <dcterms:modified xsi:type="dcterms:W3CDTF">2021-03-04T14:08:04Z</dcterms:modified>
  <cp:category/>
  <cp:version/>
  <cp:contentType/>
  <cp:contentStatus/>
</cp:coreProperties>
</file>